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FedericaF\Desktop\"/>
    </mc:Choice>
  </mc:AlternateContent>
  <xr:revisionPtr revIDLastSave="0" documentId="13_ncr:1_{1ECAC5C4-E740-428A-A713-A081DF6AAA8E}" xr6:coauthVersionLast="47" xr6:coauthVersionMax="47" xr10:uidLastSave="{00000000-0000-0000-0000-000000000000}"/>
  <bookViews>
    <workbookView xWindow="4188" yWindow="4188" windowWidth="23040" windowHeight="12204" tabRatio="896" activeTab="8" xr2:uid="{00000000-000D-0000-FFFF-FFFF00000000}"/>
  </bookViews>
  <sheets>
    <sheet name="t1" sheetId="2" r:id="rId1"/>
    <sheet name="1E" sheetId="126" r:id="rId2"/>
    <sheet name="t2" sheetId="125" r:id="rId3"/>
    <sheet name="t7" sheetId="6" r:id="rId4"/>
    <sheet name="t8" sheetId="5" r:id="rId5"/>
    <sheet name="t9" sheetId="4" r:id="rId6"/>
    <sheet name="t11" sheetId="43" r:id="rId7"/>
    <sheet name="t12" sheetId="15" r:id="rId8"/>
    <sheet name="t14" sheetId="23" r:id="rId9"/>
  </sheets>
  <definedNames>
    <definedName name="_xlnm._FilterDatabase" localSheetId="4" hidden="1">'t8'!$A$3:$AB$26</definedName>
    <definedName name="_xlnm.Print_Area" localSheetId="0">'t1'!$A$1:$AJ$29</definedName>
    <definedName name="_xlnm.Print_Area" localSheetId="6">'t11'!$A$1:$AW$30</definedName>
    <definedName name="_xlnm.Print_Area" localSheetId="7">'t12'!$A$1:$AJ$30</definedName>
    <definedName name="_xlnm.Print_Area" localSheetId="3">'t7'!$A$1:$X$28</definedName>
    <definedName name="_xlnm.Print_Area" localSheetId="4">'t8'!$A$1:$AB$29</definedName>
    <definedName name="_xlnm.Print_Area" localSheetId="5">'t9'!$A$1:$P$28</definedName>
    <definedName name="CODI_ISTITUZIONE" localSheetId="1">#REF!</definedName>
    <definedName name="CODI_ISTITUZIONE">#REF!</definedName>
    <definedName name="CODI_ISTITUZIONE2" localSheetId="1">#REF!</definedName>
    <definedName name="CODI_ISTITUZIONE2">#REF!</definedName>
    <definedName name="DESC_ISTITUZIONE" localSheetId="1">#REF!</definedName>
    <definedName name="DESC_ISTITUZIONE">#REF!</definedName>
    <definedName name="DESC_ISTITUZIONE2" localSheetId="1">#REF!</definedName>
    <definedName name="DESC_ISTITUZIONE2">#REF!</definedName>
    <definedName name="_xlnm.Print_Titles" localSheetId="0">'t1'!$1:$5</definedName>
    <definedName name="_xlnm.Print_Titles" localSheetId="6">'t11'!$1:$7</definedName>
    <definedName name="_xlnm.Print_Titles" localSheetId="7">'t12'!$1:$5</definedName>
    <definedName name="_xlnm.Print_Titles" localSheetId="2">'t2'!$1:$5</definedName>
    <definedName name="_xlnm.Print_Titles" localSheetId="3">'t7'!$1:$5</definedName>
    <definedName name="_xlnm.Print_Titles" localSheetId="4">'t8'!$1:$5</definedName>
    <definedName name="_xlnm.Print_Titles" localSheetId="5">'t9'!$1:$5</definedName>
  </definedNames>
  <calcPr calcId="191028" fullPrecision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25" i="43" l="1"/>
  <c r="AB24" i="43"/>
  <c r="M9" i="126"/>
  <c r="N9" i="126"/>
  <c r="M8" i="126"/>
  <c r="N8" i="126"/>
  <c r="A8" i="126"/>
  <c r="B8" i="126"/>
  <c r="A9" i="126"/>
  <c r="B9" i="126"/>
  <c r="B7" i="126"/>
  <c r="A7" i="126"/>
  <c r="X27" i="43" l="1"/>
  <c r="X26" i="43"/>
  <c r="X23" i="43"/>
  <c r="X22" i="43"/>
  <c r="X21" i="43"/>
  <c r="X20" i="43"/>
  <c r="X19" i="43"/>
  <c r="X18" i="43"/>
  <c r="X17" i="43"/>
  <c r="X16" i="43"/>
  <c r="X15" i="43"/>
  <c r="X14" i="43"/>
  <c r="X13" i="43"/>
  <c r="X12" i="43"/>
  <c r="X11" i="43"/>
  <c r="X10" i="43"/>
  <c r="X9" i="43"/>
  <c r="X8" i="43"/>
  <c r="W27" i="43"/>
  <c r="W26" i="43"/>
  <c r="W24" i="43"/>
  <c r="W23" i="43"/>
  <c r="W22" i="43"/>
  <c r="W21" i="43"/>
  <c r="W20" i="43"/>
  <c r="W19" i="43"/>
  <c r="W18" i="43"/>
  <c r="W17" i="43"/>
  <c r="W16" i="43"/>
  <c r="W15" i="43"/>
  <c r="W14" i="43"/>
  <c r="W13" i="43"/>
  <c r="W12" i="43"/>
  <c r="W11" i="43"/>
  <c r="W10" i="43"/>
  <c r="W9" i="43"/>
  <c r="W8" i="43"/>
  <c r="AV27" i="43"/>
  <c r="AU27" i="43"/>
  <c r="AV26" i="43"/>
  <c r="AU26" i="43"/>
  <c r="AV25" i="43"/>
  <c r="X25" i="43" s="1"/>
  <c r="AU25" i="43"/>
  <c r="W25" i="43" s="1"/>
  <c r="AV24" i="43"/>
  <c r="X24" i="43" s="1"/>
  <c r="AU24" i="43"/>
  <c r="AV23" i="43"/>
  <c r="AU23" i="43"/>
  <c r="AV22" i="43"/>
  <c r="AU22" i="43"/>
  <c r="AV21" i="43"/>
  <c r="AU21" i="43"/>
  <c r="AV20" i="43"/>
  <c r="AU20" i="43"/>
  <c r="AV19" i="43"/>
  <c r="AU19" i="43"/>
  <c r="AV18" i="43"/>
  <c r="AU18" i="43"/>
  <c r="AV17" i="43"/>
  <c r="AU17" i="43"/>
  <c r="AV16" i="43"/>
  <c r="AU16" i="43"/>
  <c r="AV15" i="43"/>
  <c r="AU15" i="43"/>
  <c r="AV14" i="43"/>
  <c r="AU14" i="43"/>
  <c r="AV13" i="43"/>
  <c r="AU13" i="43"/>
  <c r="AV12" i="43"/>
  <c r="AU12" i="43"/>
  <c r="AV11" i="43"/>
  <c r="AU11" i="43"/>
  <c r="AV10" i="43"/>
  <c r="AU10" i="43"/>
  <c r="AV9" i="43"/>
  <c r="AU9" i="43"/>
  <c r="AV8" i="43"/>
  <c r="AU8" i="43"/>
  <c r="AT10" i="126" l="1"/>
  <c r="M7" i="126"/>
  <c r="M10" i="126" s="1"/>
  <c r="N7" i="126"/>
  <c r="N10" i="126" s="1"/>
  <c r="O10" i="126"/>
  <c r="P10" i="126"/>
  <c r="Q10" i="126"/>
  <c r="R10" i="126"/>
  <c r="AR9" i="126"/>
  <c r="AQ9" i="126"/>
  <c r="AR8" i="126"/>
  <c r="AQ8" i="126"/>
  <c r="AR7" i="126"/>
  <c r="AQ7" i="126"/>
  <c r="AP10" i="126"/>
  <c r="AO10" i="126"/>
  <c r="AN10" i="126"/>
  <c r="AM10" i="126"/>
  <c r="AQ10" i="126" l="1"/>
  <c r="AR10" i="126"/>
  <c r="AQ5" i="126"/>
  <c r="AU9" i="126"/>
  <c r="AT8" i="126"/>
  <c r="C6" i="2"/>
  <c r="D6" i="2"/>
  <c r="E6" i="2"/>
  <c r="F6" i="2"/>
  <c r="G6" i="2"/>
  <c r="K6" i="2" s="1"/>
  <c r="H6" i="2"/>
  <c r="L6" i="2" s="1"/>
  <c r="I6" i="2"/>
  <c r="J6" i="2"/>
  <c r="C7" i="2"/>
  <c r="D7" i="2"/>
  <c r="E7" i="2"/>
  <c r="K7" i="2" s="1"/>
  <c r="F7" i="2"/>
  <c r="G7" i="2"/>
  <c r="H7" i="2"/>
  <c r="L7" i="2" s="1"/>
  <c r="I7" i="2"/>
  <c r="J7" i="2"/>
  <c r="AT9" i="126"/>
  <c r="AT7" i="126"/>
  <c r="AL10" i="126"/>
  <c r="AK10" i="126"/>
  <c r="AJ10" i="126"/>
  <c r="AI10" i="126"/>
  <c r="AH10" i="126"/>
  <c r="AG10" i="126"/>
  <c r="AF10" i="126"/>
  <c r="AE10" i="126"/>
  <c r="AD10" i="126"/>
  <c r="AC10" i="126"/>
  <c r="AB10" i="126"/>
  <c r="AA10" i="126"/>
  <c r="L9" i="126"/>
  <c r="K9" i="126"/>
  <c r="J9" i="126"/>
  <c r="I9" i="126"/>
  <c r="H9" i="126"/>
  <c r="G9" i="126"/>
  <c r="F9" i="126"/>
  <c r="E9" i="126"/>
  <c r="D9" i="126"/>
  <c r="C9" i="126"/>
  <c r="L8" i="126"/>
  <c r="K8" i="126"/>
  <c r="J8" i="126"/>
  <c r="I8" i="126"/>
  <c r="H8" i="126"/>
  <c r="G8" i="126"/>
  <c r="F8" i="126"/>
  <c r="E8" i="126"/>
  <c r="D8" i="126"/>
  <c r="C8" i="126"/>
  <c r="L7" i="126"/>
  <c r="K7" i="126"/>
  <c r="J7" i="126"/>
  <c r="I7" i="126"/>
  <c r="H7" i="126"/>
  <c r="G7" i="126"/>
  <c r="F7" i="126"/>
  <c r="E7" i="126"/>
  <c r="D7" i="126"/>
  <c r="C7" i="126"/>
  <c r="AI8" i="15"/>
  <c r="AI9" i="15"/>
  <c r="AI10" i="15"/>
  <c r="AI11" i="15"/>
  <c r="AI12" i="15"/>
  <c r="AI13" i="15"/>
  <c r="AI14" i="15"/>
  <c r="AI15" i="15"/>
  <c r="AI16" i="15"/>
  <c r="AI17" i="15"/>
  <c r="AI18" i="15"/>
  <c r="AI19" i="15"/>
  <c r="AI20" i="15"/>
  <c r="AI21" i="15"/>
  <c r="AI22" i="15"/>
  <c r="AI23" i="15"/>
  <c r="AI24" i="15"/>
  <c r="AI25" i="15"/>
  <c r="AI6" i="15"/>
  <c r="AI7" i="15"/>
  <c r="AJ7" i="15" s="1"/>
  <c r="AK7" i="15" s="1"/>
  <c r="S8" i="43"/>
  <c r="T8" i="43"/>
  <c r="S9" i="43"/>
  <c r="T9" i="43"/>
  <c r="S10" i="43"/>
  <c r="T10" i="43"/>
  <c r="S11" i="43"/>
  <c r="T11" i="43"/>
  <c r="S12" i="43"/>
  <c r="T12" i="43"/>
  <c r="S13" i="43"/>
  <c r="T13" i="43"/>
  <c r="S14" i="43"/>
  <c r="T14" i="43"/>
  <c r="S15" i="43"/>
  <c r="T15" i="43"/>
  <c r="S16" i="43"/>
  <c r="T16" i="43"/>
  <c r="S17" i="43"/>
  <c r="T17" i="43"/>
  <c r="S18" i="43"/>
  <c r="T18" i="43"/>
  <c r="S19" i="43"/>
  <c r="T19" i="43"/>
  <c r="S20" i="43"/>
  <c r="T20" i="43"/>
  <c r="S21" i="43"/>
  <c r="T21" i="43"/>
  <c r="S22" i="43"/>
  <c r="T22" i="43"/>
  <c r="S23" i="43"/>
  <c r="T23" i="43"/>
  <c r="S24" i="43"/>
  <c r="T24" i="43"/>
  <c r="S25" i="43"/>
  <c r="T25" i="43"/>
  <c r="S26" i="43"/>
  <c r="T26" i="43"/>
  <c r="S27" i="43"/>
  <c r="T27" i="43"/>
  <c r="AQ28" i="43"/>
  <c r="AR28" i="43"/>
  <c r="C24" i="125"/>
  <c r="D24" i="125"/>
  <c r="E24" i="125"/>
  <c r="F24" i="125"/>
  <c r="G24" i="125"/>
  <c r="H24" i="125"/>
  <c r="I24" i="125"/>
  <c r="J24" i="125"/>
  <c r="K24" i="125"/>
  <c r="L24" i="125"/>
  <c r="C25" i="125"/>
  <c r="D25" i="125"/>
  <c r="E25" i="125"/>
  <c r="F25" i="125"/>
  <c r="G25" i="125"/>
  <c r="H25" i="125"/>
  <c r="I25" i="125"/>
  <c r="J25" i="125"/>
  <c r="K25" i="125"/>
  <c r="L25" i="125"/>
  <c r="C26" i="125"/>
  <c r="D26" i="125"/>
  <c r="E26" i="125"/>
  <c r="F26" i="125"/>
  <c r="G26" i="125"/>
  <c r="H26" i="125"/>
  <c r="I26" i="125"/>
  <c r="J26" i="125"/>
  <c r="K26" i="125"/>
  <c r="L26" i="125"/>
  <c r="C27" i="125"/>
  <c r="D27" i="125"/>
  <c r="E27" i="125"/>
  <c r="F27" i="125"/>
  <c r="G27" i="125"/>
  <c r="H27" i="125"/>
  <c r="I27" i="125"/>
  <c r="J27" i="125"/>
  <c r="K27" i="125"/>
  <c r="L27" i="125"/>
  <c r="C28" i="125"/>
  <c r="D28" i="125"/>
  <c r="E28" i="125"/>
  <c r="F28" i="125"/>
  <c r="G28" i="125"/>
  <c r="H28" i="125"/>
  <c r="I28" i="125"/>
  <c r="J28" i="125"/>
  <c r="K28" i="125"/>
  <c r="L28" i="125"/>
  <c r="C7" i="125"/>
  <c r="D7" i="125"/>
  <c r="E7" i="125"/>
  <c r="F7" i="125"/>
  <c r="G7" i="125"/>
  <c r="H7" i="125"/>
  <c r="I7" i="125"/>
  <c r="J7" i="125"/>
  <c r="C8" i="125"/>
  <c r="D8" i="125"/>
  <c r="E8" i="125"/>
  <c r="F8" i="125"/>
  <c r="G8" i="125"/>
  <c r="H8" i="125"/>
  <c r="H13" i="125" s="1"/>
  <c r="I8" i="125"/>
  <c r="J8" i="125"/>
  <c r="C9" i="125"/>
  <c r="D9" i="125"/>
  <c r="E9" i="125"/>
  <c r="F9" i="125"/>
  <c r="G9" i="125"/>
  <c r="H9" i="125"/>
  <c r="I9" i="125"/>
  <c r="J9" i="125"/>
  <c r="C10" i="125"/>
  <c r="D10" i="125"/>
  <c r="E10" i="125"/>
  <c r="F10" i="125"/>
  <c r="G10" i="125"/>
  <c r="H10" i="125"/>
  <c r="I10" i="125"/>
  <c r="J10" i="125"/>
  <c r="C11" i="125"/>
  <c r="D11" i="125"/>
  <c r="E11" i="125"/>
  <c r="F11" i="125"/>
  <c r="G11" i="125"/>
  <c r="H11" i="125"/>
  <c r="I11" i="125"/>
  <c r="J11" i="125"/>
  <c r="D13" i="125"/>
  <c r="C6" i="125"/>
  <c r="C13" i="125" s="1"/>
  <c r="D6" i="125"/>
  <c r="E6" i="125"/>
  <c r="F6" i="125"/>
  <c r="G6" i="125"/>
  <c r="H6" i="125"/>
  <c r="I6" i="125"/>
  <c r="J6" i="125"/>
  <c r="C12" i="125"/>
  <c r="D12" i="125"/>
  <c r="E12" i="125"/>
  <c r="F12" i="125"/>
  <c r="G12" i="125"/>
  <c r="H12" i="125"/>
  <c r="I12" i="125"/>
  <c r="J12" i="125"/>
  <c r="AA13" i="125"/>
  <c r="AB13" i="125"/>
  <c r="AC13" i="125"/>
  <c r="AD13" i="125"/>
  <c r="AE13" i="125"/>
  <c r="AF13" i="125"/>
  <c r="AG13" i="125"/>
  <c r="AH13" i="125"/>
  <c r="C23" i="125"/>
  <c r="D23" i="125"/>
  <c r="E23" i="125"/>
  <c r="F23" i="125"/>
  <c r="G23" i="125"/>
  <c r="H23" i="125"/>
  <c r="I23" i="125"/>
  <c r="J23" i="125"/>
  <c r="K23" i="125"/>
  <c r="L23" i="125"/>
  <c r="C29" i="125"/>
  <c r="D29" i="125"/>
  <c r="E29" i="125"/>
  <c r="F29" i="125"/>
  <c r="G29" i="125"/>
  <c r="H29" i="125"/>
  <c r="I29" i="125"/>
  <c r="J29" i="125"/>
  <c r="K29" i="125"/>
  <c r="L29" i="125"/>
  <c r="AA30" i="125"/>
  <c r="AB30" i="125"/>
  <c r="AC30" i="125"/>
  <c r="AD30" i="125"/>
  <c r="AE30" i="125"/>
  <c r="AF30" i="125"/>
  <c r="AG30" i="125"/>
  <c r="AH30" i="125"/>
  <c r="AI30" i="125"/>
  <c r="AJ30" i="125"/>
  <c r="G6" i="15"/>
  <c r="G7" i="15"/>
  <c r="G8" i="15"/>
  <c r="G9" i="15"/>
  <c r="G10" i="15"/>
  <c r="G11" i="15"/>
  <c r="G12" i="15"/>
  <c r="G13" i="15"/>
  <c r="G14" i="15"/>
  <c r="G15" i="15"/>
  <c r="G16" i="15"/>
  <c r="G17" i="15"/>
  <c r="G18" i="15"/>
  <c r="G19" i="15"/>
  <c r="G20" i="15"/>
  <c r="G21" i="15"/>
  <c r="G22" i="15"/>
  <c r="G23" i="15"/>
  <c r="G24" i="15"/>
  <c r="G25" i="15"/>
  <c r="AE26" i="15"/>
  <c r="A21" i="15"/>
  <c r="B21" i="15"/>
  <c r="C21" i="15"/>
  <c r="D21" i="15"/>
  <c r="E21" i="15"/>
  <c r="F21" i="15"/>
  <c r="H21" i="15"/>
  <c r="I21" i="15"/>
  <c r="J21" i="15"/>
  <c r="AO21" i="15"/>
  <c r="AQ21" i="15"/>
  <c r="AP21" i="15"/>
  <c r="A22" i="15"/>
  <c r="B22" i="15"/>
  <c r="C22" i="15"/>
  <c r="D22" i="15"/>
  <c r="E22" i="15"/>
  <c r="F22" i="15"/>
  <c r="H22" i="15"/>
  <c r="I22" i="15"/>
  <c r="J22" i="15"/>
  <c r="AO22" i="15"/>
  <c r="AP22" i="15"/>
  <c r="A23" i="15"/>
  <c r="B23" i="15"/>
  <c r="C23" i="15"/>
  <c r="D23" i="15"/>
  <c r="E23" i="15"/>
  <c r="F23" i="15"/>
  <c r="H23" i="15"/>
  <c r="I23" i="15"/>
  <c r="J23" i="15"/>
  <c r="AO23" i="15"/>
  <c r="AP23" i="15"/>
  <c r="A24" i="15"/>
  <c r="B24" i="15"/>
  <c r="C24" i="15"/>
  <c r="D24" i="15"/>
  <c r="E24" i="15"/>
  <c r="F24" i="15"/>
  <c r="H24" i="15"/>
  <c r="I24" i="15"/>
  <c r="J24" i="15"/>
  <c r="AO24" i="15"/>
  <c r="AQ24" i="15" s="1"/>
  <c r="AP24" i="15"/>
  <c r="A25" i="15"/>
  <c r="B25" i="15"/>
  <c r="C25" i="15"/>
  <c r="D25" i="15"/>
  <c r="E25" i="15"/>
  <c r="F25" i="15"/>
  <c r="H25" i="15"/>
  <c r="I25" i="15"/>
  <c r="J25" i="15"/>
  <c r="AO25" i="15"/>
  <c r="AP25" i="15"/>
  <c r="A23" i="43"/>
  <c r="B23" i="43"/>
  <c r="C23" i="43"/>
  <c r="D23" i="43"/>
  <c r="E23" i="43"/>
  <c r="F23" i="43"/>
  <c r="G23" i="43"/>
  <c r="H23" i="43"/>
  <c r="I23" i="43"/>
  <c r="J23" i="43"/>
  <c r="K23" i="43"/>
  <c r="L23" i="43"/>
  <c r="M23" i="43"/>
  <c r="N23" i="43"/>
  <c r="O23" i="43"/>
  <c r="P23" i="43"/>
  <c r="Q23" i="43"/>
  <c r="R23" i="43"/>
  <c r="U23" i="43"/>
  <c r="V23" i="43"/>
  <c r="AW23" i="43"/>
  <c r="A24" i="43"/>
  <c r="B24" i="43"/>
  <c r="C24" i="43"/>
  <c r="D24" i="43"/>
  <c r="E24" i="43"/>
  <c r="F24" i="43"/>
  <c r="G24" i="43"/>
  <c r="H24" i="43"/>
  <c r="I24" i="43"/>
  <c r="J24" i="43"/>
  <c r="K24" i="43"/>
  <c r="L24" i="43"/>
  <c r="M24" i="43"/>
  <c r="N24" i="43"/>
  <c r="O24" i="43"/>
  <c r="P24" i="43"/>
  <c r="Q24" i="43"/>
  <c r="R24" i="43"/>
  <c r="U24" i="43"/>
  <c r="V24" i="43"/>
  <c r="AW24" i="43"/>
  <c r="A25" i="43"/>
  <c r="B25" i="43"/>
  <c r="C25" i="43"/>
  <c r="D25" i="43"/>
  <c r="E25" i="43"/>
  <c r="F25" i="43"/>
  <c r="G25" i="43"/>
  <c r="H25" i="43"/>
  <c r="I25" i="43"/>
  <c r="J25" i="43"/>
  <c r="K25" i="43"/>
  <c r="L25" i="43"/>
  <c r="M25" i="43"/>
  <c r="N25" i="43"/>
  <c r="O25" i="43"/>
  <c r="P25" i="43"/>
  <c r="Q25" i="43"/>
  <c r="R25" i="43"/>
  <c r="U25" i="43"/>
  <c r="V25" i="43"/>
  <c r="AW25" i="43"/>
  <c r="A26" i="43"/>
  <c r="B26" i="43"/>
  <c r="C26" i="43"/>
  <c r="D26" i="43"/>
  <c r="E26" i="43"/>
  <c r="F26" i="43"/>
  <c r="G26" i="43"/>
  <c r="H26" i="43"/>
  <c r="I26" i="43"/>
  <c r="J26" i="43"/>
  <c r="K26" i="43"/>
  <c r="L26" i="43"/>
  <c r="M26" i="43"/>
  <c r="N26" i="43"/>
  <c r="O26" i="43"/>
  <c r="P26" i="43"/>
  <c r="Q26" i="43"/>
  <c r="R26" i="43"/>
  <c r="U26" i="43"/>
  <c r="V26" i="43"/>
  <c r="AW26" i="43"/>
  <c r="A27" i="43"/>
  <c r="B27" i="43"/>
  <c r="C27" i="43"/>
  <c r="D27" i="43"/>
  <c r="E27" i="43"/>
  <c r="F27" i="43"/>
  <c r="G27" i="43"/>
  <c r="H27" i="43"/>
  <c r="I27" i="43"/>
  <c r="J27" i="43"/>
  <c r="K27" i="43"/>
  <c r="L27" i="43"/>
  <c r="M27" i="43"/>
  <c r="N27" i="43"/>
  <c r="O27" i="43"/>
  <c r="P27" i="43"/>
  <c r="Q27" i="43"/>
  <c r="R27" i="43"/>
  <c r="U27" i="43"/>
  <c r="V27" i="43"/>
  <c r="AW27" i="43"/>
  <c r="A21" i="5"/>
  <c r="B21" i="5"/>
  <c r="AA21" i="5"/>
  <c r="AB21" i="5"/>
  <c r="A22" i="5"/>
  <c r="B22" i="5"/>
  <c r="AA22" i="5"/>
  <c r="AB22" i="5"/>
  <c r="A23" i="5"/>
  <c r="B23" i="5"/>
  <c r="AA23" i="5"/>
  <c r="AB23" i="5"/>
  <c r="A24" i="5"/>
  <c r="B24" i="5"/>
  <c r="AA24" i="5"/>
  <c r="AB24" i="5"/>
  <c r="A25" i="5"/>
  <c r="B25" i="5"/>
  <c r="AA25" i="5"/>
  <c r="AB25" i="5"/>
  <c r="A21" i="4"/>
  <c r="B21" i="4"/>
  <c r="O21" i="4"/>
  <c r="P21" i="4"/>
  <c r="A22" i="4"/>
  <c r="B22" i="4"/>
  <c r="O22" i="4"/>
  <c r="P22" i="4"/>
  <c r="A23" i="4"/>
  <c r="B23" i="4"/>
  <c r="O23" i="4"/>
  <c r="P23" i="4"/>
  <c r="A24" i="4"/>
  <c r="B24" i="4"/>
  <c r="O24" i="4"/>
  <c r="P24" i="4"/>
  <c r="A25" i="4"/>
  <c r="B25" i="4"/>
  <c r="O25" i="4"/>
  <c r="P25" i="4"/>
  <c r="A21" i="6"/>
  <c r="B21" i="6"/>
  <c r="W21" i="6"/>
  <c r="X21" i="6"/>
  <c r="A22" i="6"/>
  <c r="B22" i="6"/>
  <c r="W22" i="6"/>
  <c r="X22" i="6"/>
  <c r="A23" i="6"/>
  <c r="B23" i="6"/>
  <c r="W23" i="6"/>
  <c r="X23" i="6"/>
  <c r="A24" i="6"/>
  <c r="B24" i="6"/>
  <c r="W24" i="6"/>
  <c r="X24" i="6"/>
  <c r="A25" i="6"/>
  <c r="B25" i="6"/>
  <c r="W25" i="6"/>
  <c r="X25" i="6"/>
  <c r="C21" i="2"/>
  <c r="D21" i="2"/>
  <c r="E21" i="2"/>
  <c r="F21" i="2"/>
  <c r="G21" i="2"/>
  <c r="H21" i="2"/>
  <c r="I21" i="2"/>
  <c r="J21" i="2"/>
  <c r="AI21" i="2"/>
  <c r="AK21" i="2" s="1"/>
  <c r="AJ21" i="15" s="1"/>
  <c r="AJ21" i="2"/>
  <c r="C22" i="2"/>
  <c r="D22" i="2"/>
  <c r="E22" i="2"/>
  <c r="F22" i="2"/>
  <c r="F26" i="2" s="1"/>
  <c r="G22" i="2"/>
  <c r="H22" i="2"/>
  <c r="I22" i="2"/>
  <c r="J22" i="2"/>
  <c r="AI22" i="2"/>
  <c r="AJ22" i="2"/>
  <c r="AU7" i="126" s="1"/>
  <c r="C23" i="2"/>
  <c r="D23" i="2"/>
  <c r="E23" i="2"/>
  <c r="F23" i="2"/>
  <c r="G23" i="2"/>
  <c r="H23" i="2"/>
  <c r="I23" i="2"/>
  <c r="J23" i="2"/>
  <c r="AI23" i="2"/>
  <c r="AJ23" i="2"/>
  <c r="AK23" i="2" s="1"/>
  <c r="AJ23" i="15" s="1"/>
  <c r="C24" i="2"/>
  <c r="D24" i="2"/>
  <c r="E24" i="2"/>
  <c r="F24" i="2"/>
  <c r="L24" i="2"/>
  <c r="G24" i="2"/>
  <c r="H24" i="2"/>
  <c r="I24" i="2"/>
  <c r="J24" i="2"/>
  <c r="AI24" i="2"/>
  <c r="AJ24" i="2"/>
  <c r="AK24" i="2" s="1"/>
  <c r="AJ24" i="15" s="1"/>
  <c r="C25" i="2"/>
  <c r="D25" i="2"/>
  <c r="E25" i="2"/>
  <c r="F25" i="2"/>
  <c r="G25" i="2"/>
  <c r="H25" i="2"/>
  <c r="I25" i="2"/>
  <c r="J25" i="2"/>
  <c r="AI25" i="2"/>
  <c r="AJ25" i="2"/>
  <c r="AO6" i="15"/>
  <c r="AP6" i="15"/>
  <c r="AO7" i="15"/>
  <c r="AP7" i="15"/>
  <c r="AO8" i="15"/>
  <c r="AQ8" i="15" s="1"/>
  <c r="AP8" i="15"/>
  <c r="AO9" i="15"/>
  <c r="AP9" i="15"/>
  <c r="AQ9" i="15" s="1"/>
  <c r="AO10" i="15"/>
  <c r="AP10" i="15"/>
  <c r="AO11" i="15"/>
  <c r="AP11" i="15"/>
  <c r="AQ11" i="15"/>
  <c r="AO12" i="15"/>
  <c r="AP12" i="15"/>
  <c r="AO13" i="15"/>
  <c r="AQ13" i="15" s="1"/>
  <c r="AP13" i="15"/>
  <c r="AO14" i="15"/>
  <c r="AP14" i="15"/>
  <c r="AO15" i="15"/>
  <c r="AP15" i="15"/>
  <c r="AQ15" i="15" s="1"/>
  <c r="AO16" i="15"/>
  <c r="AP16" i="15"/>
  <c r="AO17" i="15"/>
  <c r="AQ17" i="15" s="1"/>
  <c r="AP17" i="15"/>
  <c r="AO18" i="15"/>
  <c r="AP18" i="15"/>
  <c r="AQ18" i="15" s="1"/>
  <c r="AO19" i="15"/>
  <c r="AQ19" i="15" s="1"/>
  <c r="AP19" i="15"/>
  <c r="AO20" i="15"/>
  <c r="AP20" i="15"/>
  <c r="AI4" i="2"/>
  <c r="AI6" i="2"/>
  <c r="AK6" i="2" s="1"/>
  <c r="AJ6" i="15" s="1"/>
  <c r="AI7" i="2"/>
  <c r="AK7" i="2" s="1"/>
  <c r="AI8" i="2"/>
  <c r="AI9" i="2"/>
  <c r="AI10" i="2"/>
  <c r="AI11" i="2"/>
  <c r="AI12" i="2"/>
  <c r="AK12" i="2" s="1"/>
  <c r="AJ12" i="15" s="1"/>
  <c r="AI13" i="2"/>
  <c r="AI14" i="2"/>
  <c r="AK14" i="2" s="1"/>
  <c r="AJ14" i="15" s="1"/>
  <c r="AI15" i="2"/>
  <c r="AK15" i="2" s="1"/>
  <c r="AJ15" i="15" s="1"/>
  <c r="AI16" i="2"/>
  <c r="AI17" i="2"/>
  <c r="AI18" i="2"/>
  <c r="AI19" i="2"/>
  <c r="AI20" i="2"/>
  <c r="AK20" i="2" s="1"/>
  <c r="AJ20" i="15" s="1"/>
  <c r="AJ6" i="2"/>
  <c r="AJ7" i="2"/>
  <c r="AJ8" i="2"/>
  <c r="AJ9" i="2"/>
  <c r="AJ10" i="2"/>
  <c r="AJ11" i="2"/>
  <c r="AJ12" i="2"/>
  <c r="AJ13" i="2"/>
  <c r="AJ14" i="2"/>
  <c r="AJ15" i="2"/>
  <c r="AJ16" i="2"/>
  <c r="AK16" i="2" s="1"/>
  <c r="AJ16" i="15" s="1"/>
  <c r="AJ17" i="2"/>
  <c r="AJ18" i="2"/>
  <c r="AJ19" i="2"/>
  <c r="AK19" i="2" s="1"/>
  <c r="AJ19" i="15" s="1"/>
  <c r="AJ20" i="2"/>
  <c r="A1" i="2"/>
  <c r="O6" i="4"/>
  <c r="O7" i="4"/>
  <c r="O8" i="4"/>
  <c r="O9" i="4"/>
  <c r="O10" i="4"/>
  <c r="O11" i="4"/>
  <c r="O12" i="4"/>
  <c r="O13" i="4"/>
  <c r="O14" i="4"/>
  <c r="O15" i="4"/>
  <c r="O16" i="4"/>
  <c r="O17" i="4"/>
  <c r="O18" i="4"/>
  <c r="O19" i="4"/>
  <c r="O20" i="4"/>
  <c r="W6" i="6"/>
  <c r="W26" i="6" s="1"/>
  <c r="W7" i="6"/>
  <c r="W8" i="6"/>
  <c r="W9" i="6"/>
  <c r="W10" i="6"/>
  <c r="W11" i="6"/>
  <c r="W12" i="6"/>
  <c r="W13" i="6"/>
  <c r="W14" i="6"/>
  <c r="W15" i="6"/>
  <c r="W16" i="6"/>
  <c r="W17" i="6"/>
  <c r="W18" i="6"/>
  <c r="W19" i="6"/>
  <c r="W20" i="6"/>
  <c r="AA4" i="2"/>
  <c r="AD26" i="15"/>
  <c r="F7" i="15"/>
  <c r="F8" i="15"/>
  <c r="F9" i="15"/>
  <c r="F10" i="15"/>
  <c r="F11" i="15"/>
  <c r="F12" i="15"/>
  <c r="F13" i="15"/>
  <c r="F14" i="15"/>
  <c r="F15" i="15"/>
  <c r="F16" i="15"/>
  <c r="F17" i="15"/>
  <c r="F18" i="15"/>
  <c r="F19" i="15"/>
  <c r="F20" i="15"/>
  <c r="F6" i="15"/>
  <c r="F26" i="15" s="1"/>
  <c r="C20" i="15"/>
  <c r="C19" i="15"/>
  <c r="C18" i="15"/>
  <c r="C17" i="15"/>
  <c r="C16" i="15"/>
  <c r="C15" i="15"/>
  <c r="C14" i="15"/>
  <c r="C13" i="15"/>
  <c r="C12" i="15"/>
  <c r="C11" i="15"/>
  <c r="C10" i="15"/>
  <c r="C9" i="15"/>
  <c r="C8" i="15"/>
  <c r="C7" i="15"/>
  <c r="C6" i="15"/>
  <c r="C29" i="23"/>
  <c r="C28" i="23"/>
  <c r="C27" i="23"/>
  <c r="C26" i="23"/>
  <c r="C25" i="23"/>
  <c r="C24" i="23"/>
  <c r="C23" i="23"/>
  <c r="C22" i="23"/>
  <c r="C21" i="23"/>
  <c r="C20" i="23"/>
  <c r="C19" i="23"/>
  <c r="C18" i="23"/>
  <c r="C17" i="23"/>
  <c r="C16" i="23"/>
  <c r="C15" i="23"/>
  <c r="C14" i="23"/>
  <c r="C13" i="23"/>
  <c r="C12" i="23"/>
  <c r="C11" i="23"/>
  <c r="C10" i="23"/>
  <c r="C9" i="23"/>
  <c r="C8" i="23"/>
  <c r="C7" i="23"/>
  <c r="C6" i="23"/>
  <c r="C5" i="23"/>
  <c r="C4" i="23"/>
  <c r="J20" i="15"/>
  <c r="I20" i="15"/>
  <c r="H20" i="15"/>
  <c r="E20" i="15"/>
  <c r="D20" i="15"/>
  <c r="J19" i="15"/>
  <c r="I19" i="15"/>
  <c r="H19" i="15"/>
  <c r="E19" i="15"/>
  <c r="E6" i="15"/>
  <c r="E26" i="15" s="1"/>
  <c r="E7" i="15"/>
  <c r="E8" i="15"/>
  <c r="E9" i="15"/>
  <c r="E10" i="15"/>
  <c r="E11" i="15"/>
  <c r="E12" i="15"/>
  <c r="E13" i="15"/>
  <c r="E14" i="15"/>
  <c r="E15" i="15"/>
  <c r="E16" i="15"/>
  <c r="E17" i="15"/>
  <c r="E18" i="15"/>
  <c r="D19" i="15"/>
  <c r="J18" i="15"/>
  <c r="I18" i="15"/>
  <c r="H18" i="15"/>
  <c r="D18" i="15"/>
  <c r="K18" i="15" s="1"/>
  <c r="J17" i="15"/>
  <c r="I17" i="15"/>
  <c r="H17" i="15"/>
  <c r="D17" i="15"/>
  <c r="J16" i="15"/>
  <c r="I16" i="15"/>
  <c r="H16" i="15"/>
  <c r="H26" i="15" s="1"/>
  <c r="D16" i="15"/>
  <c r="J15" i="15"/>
  <c r="I15" i="15"/>
  <c r="H15" i="15"/>
  <c r="D15" i="15"/>
  <c r="J14" i="15"/>
  <c r="I14" i="15"/>
  <c r="H14" i="15"/>
  <c r="D14" i="15"/>
  <c r="J13" i="15"/>
  <c r="I13" i="15"/>
  <c r="H13" i="15"/>
  <c r="D13" i="15"/>
  <c r="J12" i="15"/>
  <c r="I12" i="15"/>
  <c r="H12" i="15"/>
  <c r="D12" i="15"/>
  <c r="J11" i="15"/>
  <c r="I11" i="15"/>
  <c r="H11" i="15"/>
  <c r="D11" i="15"/>
  <c r="J10" i="15"/>
  <c r="I10" i="15"/>
  <c r="H10" i="15"/>
  <c r="D10" i="15"/>
  <c r="J9" i="15"/>
  <c r="J6" i="15"/>
  <c r="J7" i="15"/>
  <c r="J8" i="15"/>
  <c r="I9" i="15"/>
  <c r="H9" i="15"/>
  <c r="D9" i="15"/>
  <c r="I8" i="15"/>
  <c r="H8" i="15"/>
  <c r="D8" i="15"/>
  <c r="D26" i="15" s="1"/>
  <c r="I7" i="15"/>
  <c r="H7" i="15"/>
  <c r="D7" i="15"/>
  <c r="I6" i="15"/>
  <c r="H6" i="15"/>
  <c r="D6" i="15"/>
  <c r="AH26" i="15"/>
  <c r="AG26" i="15"/>
  <c r="AF26" i="15"/>
  <c r="AC26" i="15"/>
  <c r="AB26" i="15"/>
  <c r="AA26" i="15"/>
  <c r="R8" i="43"/>
  <c r="R9" i="43"/>
  <c r="R10" i="43"/>
  <c r="R11" i="43"/>
  <c r="R12" i="43"/>
  <c r="R13" i="43"/>
  <c r="R14" i="43"/>
  <c r="R15" i="43"/>
  <c r="R16" i="43"/>
  <c r="R17" i="43"/>
  <c r="R18" i="43"/>
  <c r="R19" i="43"/>
  <c r="R20" i="43"/>
  <c r="R21" i="43"/>
  <c r="R22" i="43"/>
  <c r="J8" i="43"/>
  <c r="J9" i="43"/>
  <c r="J10" i="43"/>
  <c r="J11" i="43"/>
  <c r="J12" i="43"/>
  <c r="J13" i="43"/>
  <c r="J14" i="43"/>
  <c r="J15" i="43"/>
  <c r="J16" i="43"/>
  <c r="J17" i="43"/>
  <c r="J18" i="43"/>
  <c r="J19" i="43"/>
  <c r="J20" i="43"/>
  <c r="J21" i="43"/>
  <c r="J22" i="43"/>
  <c r="V22" i="43"/>
  <c r="U22" i="43"/>
  <c r="Q22" i="43"/>
  <c r="P22" i="43"/>
  <c r="O22" i="43"/>
  <c r="N22" i="43"/>
  <c r="M22" i="43"/>
  <c r="L22" i="43"/>
  <c r="K22" i="43"/>
  <c r="I22" i="43"/>
  <c r="H22" i="43"/>
  <c r="G22" i="43"/>
  <c r="F22" i="43"/>
  <c r="E22" i="43"/>
  <c r="D22" i="43"/>
  <c r="C22" i="43"/>
  <c r="V21" i="43"/>
  <c r="U21" i="43"/>
  <c r="Q21" i="43"/>
  <c r="P21" i="43"/>
  <c r="O21" i="43"/>
  <c r="N21" i="43"/>
  <c r="M21" i="43"/>
  <c r="L21" i="43"/>
  <c r="K21" i="43"/>
  <c r="I21" i="43"/>
  <c r="H21" i="43"/>
  <c r="G21" i="43"/>
  <c r="F21" i="43"/>
  <c r="D21" i="43"/>
  <c r="E21" i="43"/>
  <c r="C21" i="43"/>
  <c r="V20" i="43"/>
  <c r="U20" i="43"/>
  <c r="Q20" i="43"/>
  <c r="P20" i="43"/>
  <c r="O20" i="43"/>
  <c r="N20" i="43"/>
  <c r="M20" i="43"/>
  <c r="L20" i="43"/>
  <c r="K20" i="43"/>
  <c r="I20" i="43"/>
  <c r="H20" i="43"/>
  <c r="G20" i="43"/>
  <c r="F20" i="43"/>
  <c r="E20" i="43"/>
  <c r="D20" i="43"/>
  <c r="C20" i="43"/>
  <c r="V19" i="43"/>
  <c r="U19" i="43"/>
  <c r="Q19" i="43"/>
  <c r="P19" i="43"/>
  <c r="O19" i="43"/>
  <c r="N19" i="43"/>
  <c r="M19" i="43"/>
  <c r="L19" i="43"/>
  <c r="K19" i="43"/>
  <c r="I19" i="43"/>
  <c r="H19" i="43"/>
  <c r="G19" i="43"/>
  <c r="G8" i="43"/>
  <c r="G9" i="43"/>
  <c r="G10" i="43"/>
  <c r="G11" i="43"/>
  <c r="G12" i="43"/>
  <c r="G13" i="43"/>
  <c r="G14" i="43"/>
  <c r="G15" i="43"/>
  <c r="G16" i="43"/>
  <c r="G17" i="43"/>
  <c r="G18" i="43"/>
  <c r="F19" i="43"/>
  <c r="E19" i="43"/>
  <c r="D19" i="43"/>
  <c r="C19" i="43"/>
  <c r="V18" i="43"/>
  <c r="U18" i="43"/>
  <c r="Q18" i="43"/>
  <c r="P18" i="43"/>
  <c r="O18" i="43"/>
  <c r="N18" i="43"/>
  <c r="M18" i="43"/>
  <c r="L18" i="43"/>
  <c r="K18" i="43"/>
  <c r="D18" i="43"/>
  <c r="F18" i="43"/>
  <c r="H18" i="43"/>
  <c r="I18" i="43"/>
  <c r="E18" i="43"/>
  <c r="C18" i="43"/>
  <c r="V17" i="43"/>
  <c r="V8" i="43"/>
  <c r="V9" i="43"/>
  <c r="V10" i="43"/>
  <c r="V11" i="43"/>
  <c r="V12" i="43"/>
  <c r="V13" i="43"/>
  <c r="V14" i="43"/>
  <c r="V15" i="43"/>
  <c r="V16" i="43"/>
  <c r="U17" i="43"/>
  <c r="Q17" i="43"/>
  <c r="P17" i="43"/>
  <c r="O17" i="43"/>
  <c r="N17" i="43"/>
  <c r="M17" i="43"/>
  <c r="L17" i="43"/>
  <c r="L8" i="43"/>
  <c r="L9" i="43"/>
  <c r="L10" i="43"/>
  <c r="L11" i="43"/>
  <c r="L12" i="43"/>
  <c r="L13" i="43"/>
  <c r="L14" i="43"/>
  <c r="L15" i="43"/>
  <c r="L16" i="43"/>
  <c r="K17" i="43"/>
  <c r="I17" i="43"/>
  <c r="H17" i="43"/>
  <c r="F17" i="43"/>
  <c r="E17" i="43"/>
  <c r="D17" i="43"/>
  <c r="C17" i="43"/>
  <c r="U16" i="43"/>
  <c r="Q16" i="43"/>
  <c r="P16" i="43"/>
  <c r="O16" i="43"/>
  <c r="N16" i="43"/>
  <c r="M16" i="43"/>
  <c r="K16" i="43"/>
  <c r="I16" i="43"/>
  <c r="H16" i="43"/>
  <c r="F16" i="43"/>
  <c r="D16" i="43"/>
  <c r="E16" i="43"/>
  <c r="C16" i="43"/>
  <c r="U15" i="43"/>
  <c r="Q15" i="43"/>
  <c r="P15" i="43"/>
  <c r="O15" i="43"/>
  <c r="N15" i="43"/>
  <c r="M15" i="43"/>
  <c r="K15" i="43"/>
  <c r="I15" i="43"/>
  <c r="H15" i="43"/>
  <c r="F15" i="43"/>
  <c r="E15" i="43"/>
  <c r="D15" i="43"/>
  <c r="C15" i="43"/>
  <c r="U14" i="43"/>
  <c r="Q14" i="43"/>
  <c r="P14" i="43"/>
  <c r="O14" i="43"/>
  <c r="N14" i="43"/>
  <c r="M14" i="43"/>
  <c r="K14" i="43"/>
  <c r="C14" i="43"/>
  <c r="E14" i="43"/>
  <c r="I14" i="43"/>
  <c r="D14" i="43"/>
  <c r="F14" i="43"/>
  <c r="H14" i="43"/>
  <c r="U13" i="43"/>
  <c r="Q13" i="43"/>
  <c r="P13" i="43"/>
  <c r="O13" i="43"/>
  <c r="N13" i="43"/>
  <c r="M13" i="43"/>
  <c r="K13" i="43"/>
  <c r="I13" i="43"/>
  <c r="H13" i="43"/>
  <c r="F13" i="43"/>
  <c r="D13" i="43"/>
  <c r="E13" i="43"/>
  <c r="C13" i="43"/>
  <c r="U12" i="43"/>
  <c r="Q12" i="43"/>
  <c r="P12" i="43"/>
  <c r="O12" i="43"/>
  <c r="N12" i="43"/>
  <c r="M12" i="43"/>
  <c r="K12" i="43"/>
  <c r="I12" i="43"/>
  <c r="H12" i="43"/>
  <c r="F12" i="43"/>
  <c r="E12" i="43"/>
  <c r="D12" i="43"/>
  <c r="C12" i="43"/>
  <c r="U11" i="43"/>
  <c r="Q11" i="43"/>
  <c r="P11" i="43"/>
  <c r="O11" i="43"/>
  <c r="N11" i="43"/>
  <c r="M11" i="43"/>
  <c r="K11" i="43"/>
  <c r="I11" i="43"/>
  <c r="H11" i="43"/>
  <c r="F11" i="43"/>
  <c r="E11" i="43"/>
  <c r="D11" i="43"/>
  <c r="C11" i="43"/>
  <c r="U10" i="43"/>
  <c r="Q10" i="43"/>
  <c r="P10" i="43"/>
  <c r="O10" i="43"/>
  <c r="N10" i="43"/>
  <c r="M10" i="43"/>
  <c r="K10" i="43"/>
  <c r="I10" i="43"/>
  <c r="H10" i="43"/>
  <c r="C10" i="43"/>
  <c r="E10" i="43"/>
  <c r="E28" i="43" s="1"/>
  <c r="F10" i="43"/>
  <c r="D10" i="43"/>
  <c r="U9" i="43"/>
  <c r="Q9" i="43"/>
  <c r="P9" i="43"/>
  <c r="O9" i="43"/>
  <c r="N9" i="43"/>
  <c r="M9" i="43"/>
  <c r="K9" i="43"/>
  <c r="I9" i="43"/>
  <c r="H9" i="43"/>
  <c r="F9" i="43"/>
  <c r="E9" i="43"/>
  <c r="D9" i="43"/>
  <c r="C9" i="43"/>
  <c r="U8" i="43"/>
  <c r="Q8" i="43"/>
  <c r="P8" i="43"/>
  <c r="O8" i="43"/>
  <c r="N8" i="43"/>
  <c r="M8" i="43"/>
  <c r="K8" i="43"/>
  <c r="I8" i="43"/>
  <c r="H8" i="43"/>
  <c r="F8" i="43"/>
  <c r="E8" i="43"/>
  <c r="C8" i="43"/>
  <c r="D8" i="43"/>
  <c r="AT28" i="43"/>
  <c r="AS28" i="43"/>
  <c r="AP28" i="43"/>
  <c r="AO28" i="43"/>
  <c r="AN28" i="43"/>
  <c r="AM28" i="43"/>
  <c r="AL28" i="43"/>
  <c r="AK28" i="43"/>
  <c r="AJ28" i="43"/>
  <c r="AI28" i="43"/>
  <c r="AH28" i="43"/>
  <c r="AG28" i="43"/>
  <c r="AF28" i="43"/>
  <c r="AE28" i="43"/>
  <c r="AD28" i="43"/>
  <c r="AC28" i="43"/>
  <c r="AB28" i="43"/>
  <c r="AA28" i="43"/>
  <c r="AW22" i="43"/>
  <c r="AW21" i="43"/>
  <c r="AW20" i="43"/>
  <c r="AW19" i="43"/>
  <c r="AW18" i="43"/>
  <c r="AW17" i="43"/>
  <c r="AW16" i="43"/>
  <c r="AW15" i="43"/>
  <c r="AW14" i="43"/>
  <c r="AW13" i="43"/>
  <c r="AW12" i="43"/>
  <c r="AW11" i="43"/>
  <c r="AW10" i="43"/>
  <c r="AW9" i="43"/>
  <c r="AW8" i="43"/>
  <c r="J20" i="2"/>
  <c r="I20" i="2"/>
  <c r="H20" i="2"/>
  <c r="G20" i="2"/>
  <c r="F20" i="2"/>
  <c r="E20" i="2"/>
  <c r="K20" i="2" s="1"/>
  <c r="D20" i="2"/>
  <c r="C20" i="2"/>
  <c r="J19" i="2"/>
  <c r="L19" i="2" s="1"/>
  <c r="I19" i="2"/>
  <c r="H19" i="2"/>
  <c r="G19" i="2"/>
  <c r="F19" i="2"/>
  <c r="E19" i="2"/>
  <c r="D19" i="2"/>
  <c r="C19" i="2"/>
  <c r="J18" i="2"/>
  <c r="I18" i="2"/>
  <c r="H18" i="2"/>
  <c r="G18" i="2"/>
  <c r="K18" i="2" s="1"/>
  <c r="F18" i="2"/>
  <c r="E18" i="2"/>
  <c r="D18" i="2"/>
  <c r="C18" i="2"/>
  <c r="J17" i="2"/>
  <c r="I17" i="2"/>
  <c r="H17" i="2"/>
  <c r="L17" i="2" s="1"/>
  <c r="G17" i="2"/>
  <c r="F17" i="2"/>
  <c r="E17" i="2"/>
  <c r="D17" i="2"/>
  <c r="C17" i="2"/>
  <c r="J16" i="2"/>
  <c r="I16" i="2"/>
  <c r="H16" i="2"/>
  <c r="L16" i="2" s="1"/>
  <c r="G16" i="2"/>
  <c r="F16" i="2"/>
  <c r="E16" i="2"/>
  <c r="D16" i="2"/>
  <c r="C16" i="2"/>
  <c r="J15" i="2"/>
  <c r="I15" i="2"/>
  <c r="K15" i="2" s="1"/>
  <c r="H15" i="2"/>
  <c r="G15" i="2"/>
  <c r="F15" i="2"/>
  <c r="E15" i="2"/>
  <c r="D15" i="2"/>
  <c r="C15" i="2"/>
  <c r="J14" i="2"/>
  <c r="I14" i="2"/>
  <c r="I26" i="2" s="1"/>
  <c r="H14" i="2"/>
  <c r="G14" i="2"/>
  <c r="F14" i="2"/>
  <c r="E14" i="2"/>
  <c r="D14" i="2"/>
  <c r="C14" i="2"/>
  <c r="J13" i="2"/>
  <c r="L13" i="2" s="1"/>
  <c r="I13" i="2"/>
  <c r="H13" i="2"/>
  <c r="G13" i="2"/>
  <c r="F13" i="2"/>
  <c r="E13" i="2"/>
  <c r="D13" i="2"/>
  <c r="C13" i="2"/>
  <c r="J12" i="2"/>
  <c r="I12" i="2"/>
  <c r="H12" i="2"/>
  <c r="G12" i="2"/>
  <c r="F12" i="2"/>
  <c r="E12" i="2"/>
  <c r="D12" i="2"/>
  <c r="C12" i="2"/>
  <c r="J11" i="2"/>
  <c r="I11" i="2"/>
  <c r="H11" i="2"/>
  <c r="F11" i="2"/>
  <c r="G11" i="2"/>
  <c r="E11" i="2"/>
  <c r="D11" i="2"/>
  <c r="C11" i="2"/>
  <c r="J10" i="2"/>
  <c r="I10" i="2"/>
  <c r="H10" i="2"/>
  <c r="G10" i="2"/>
  <c r="E10" i="2"/>
  <c r="K10" i="2" s="1"/>
  <c r="F10" i="2"/>
  <c r="D10" i="2"/>
  <c r="C10" i="2"/>
  <c r="J9" i="2"/>
  <c r="I9" i="2"/>
  <c r="H9" i="2"/>
  <c r="G9" i="2"/>
  <c r="F9" i="2"/>
  <c r="E9" i="2"/>
  <c r="K9" i="2" s="1"/>
  <c r="D9" i="2"/>
  <c r="C9" i="2"/>
  <c r="J8" i="2"/>
  <c r="I8" i="2"/>
  <c r="H8" i="2"/>
  <c r="G8" i="2"/>
  <c r="F8" i="2"/>
  <c r="L8" i="2" s="1"/>
  <c r="E8" i="2"/>
  <c r="D8" i="2"/>
  <c r="C8" i="2"/>
  <c r="AH26" i="2"/>
  <c r="AG26" i="2"/>
  <c r="AF26" i="2"/>
  <c r="AE26" i="2"/>
  <c r="AD26" i="2"/>
  <c r="AC26" i="2"/>
  <c r="AB26" i="2"/>
  <c r="AA26" i="2"/>
  <c r="A30" i="23"/>
  <c r="A28" i="2"/>
  <c r="E35" i="23"/>
  <c r="E32" i="23"/>
  <c r="B2" i="23"/>
  <c r="A27" i="15"/>
  <c r="A29" i="43"/>
  <c r="A27" i="4"/>
  <c r="A28" i="5"/>
  <c r="A27" i="6"/>
  <c r="AB20" i="5"/>
  <c r="AA20" i="5"/>
  <c r="AB19" i="5"/>
  <c r="AA19" i="5"/>
  <c r="AB18" i="5"/>
  <c r="AA18" i="5"/>
  <c r="AB17" i="5"/>
  <c r="AA17" i="5"/>
  <c r="AB16" i="5"/>
  <c r="AA16" i="5"/>
  <c r="AB15" i="5"/>
  <c r="AA15" i="5"/>
  <c r="AB14" i="5"/>
  <c r="AA14" i="5"/>
  <c r="AB13" i="5"/>
  <c r="AA13" i="5"/>
  <c r="AB12" i="5"/>
  <c r="AA12" i="5"/>
  <c r="AB11" i="5"/>
  <c r="AA11" i="5"/>
  <c r="AB10" i="5"/>
  <c r="AA10" i="5"/>
  <c r="AB9" i="5"/>
  <c r="AB26" i="5" s="1"/>
  <c r="AA9" i="5"/>
  <c r="AB8" i="5"/>
  <c r="AA8" i="5"/>
  <c r="AB7" i="5"/>
  <c r="AA7" i="5"/>
  <c r="AB6" i="5"/>
  <c r="AA6" i="5"/>
  <c r="X26" i="5"/>
  <c r="W26" i="5"/>
  <c r="X20" i="6"/>
  <c r="X19" i="6"/>
  <c r="X18" i="6"/>
  <c r="X17" i="6"/>
  <c r="X16" i="6"/>
  <c r="X15" i="6"/>
  <c r="X14" i="6"/>
  <c r="X13" i="6"/>
  <c r="X12" i="6"/>
  <c r="X11" i="6"/>
  <c r="X10" i="6"/>
  <c r="X9" i="6"/>
  <c r="X8" i="6"/>
  <c r="X7" i="6"/>
  <c r="X6" i="6"/>
  <c r="T26" i="6"/>
  <c r="S26" i="6"/>
  <c r="A6" i="15"/>
  <c r="B6" i="15"/>
  <c r="A7" i="15"/>
  <c r="B7" i="15"/>
  <c r="A8" i="15"/>
  <c r="B8" i="15"/>
  <c r="A9" i="15"/>
  <c r="B9" i="15"/>
  <c r="A10" i="15"/>
  <c r="B10" i="15"/>
  <c r="A11" i="15"/>
  <c r="B11" i="15"/>
  <c r="A12" i="15"/>
  <c r="B12" i="15"/>
  <c r="A13" i="15"/>
  <c r="B13" i="15"/>
  <c r="A14" i="15"/>
  <c r="B14" i="15"/>
  <c r="A15" i="15"/>
  <c r="B15" i="15"/>
  <c r="A16" i="15"/>
  <c r="B16" i="15"/>
  <c r="A17" i="15"/>
  <c r="B17" i="15"/>
  <c r="A18" i="15"/>
  <c r="B18" i="15"/>
  <c r="A19" i="15"/>
  <c r="B19" i="15"/>
  <c r="A20" i="15"/>
  <c r="B20" i="15"/>
  <c r="A8" i="43"/>
  <c r="B8" i="43"/>
  <c r="A9" i="43"/>
  <c r="B9" i="43"/>
  <c r="A10" i="43"/>
  <c r="B10" i="43"/>
  <c r="A11" i="43"/>
  <c r="B11" i="43"/>
  <c r="A12" i="43"/>
  <c r="B12" i="43"/>
  <c r="A13" i="43"/>
  <c r="B13" i="43"/>
  <c r="A14" i="43"/>
  <c r="B14" i="43"/>
  <c r="A15" i="43"/>
  <c r="B15" i="43"/>
  <c r="A16" i="43"/>
  <c r="B16" i="43"/>
  <c r="A17" i="43"/>
  <c r="B17" i="43"/>
  <c r="A18" i="43"/>
  <c r="B18" i="43"/>
  <c r="A19" i="43"/>
  <c r="B19" i="43"/>
  <c r="A20" i="43"/>
  <c r="B20" i="43"/>
  <c r="A21" i="43"/>
  <c r="B21" i="43"/>
  <c r="A22" i="43"/>
  <c r="B22" i="43"/>
  <c r="A6" i="4"/>
  <c r="B6" i="4"/>
  <c r="P6" i="4"/>
  <c r="A7" i="4"/>
  <c r="B7" i="4"/>
  <c r="P7" i="4"/>
  <c r="A8" i="4"/>
  <c r="B8" i="4"/>
  <c r="P8" i="4"/>
  <c r="A9" i="4"/>
  <c r="B9" i="4"/>
  <c r="P9" i="4"/>
  <c r="A10" i="4"/>
  <c r="B10" i="4"/>
  <c r="P10" i="4"/>
  <c r="A11" i="4"/>
  <c r="B11" i="4"/>
  <c r="P11" i="4"/>
  <c r="A12" i="4"/>
  <c r="B12" i="4"/>
  <c r="P12" i="4"/>
  <c r="A13" i="4"/>
  <c r="B13" i="4"/>
  <c r="P13" i="4"/>
  <c r="A14" i="4"/>
  <c r="B14" i="4"/>
  <c r="P14" i="4"/>
  <c r="A15" i="4"/>
  <c r="B15" i="4"/>
  <c r="P15" i="4"/>
  <c r="A16" i="4"/>
  <c r="B16" i="4"/>
  <c r="P16" i="4"/>
  <c r="A17" i="4"/>
  <c r="B17" i="4"/>
  <c r="P17" i="4"/>
  <c r="A18" i="4"/>
  <c r="B18" i="4"/>
  <c r="P18" i="4"/>
  <c r="A19" i="4"/>
  <c r="B19" i="4"/>
  <c r="P19" i="4"/>
  <c r="A20" i="4"/>
  <c r="B20" i="4"/>
  <c r="P20" i="4"/>
  <c r="C26" i="4"/>
  <c r="D26" i="4"/>
  <c r="E26" i="4"/>
  <c r="F26" i="4"/>
  <c r="G26" i="4"/>
  <c r="H26" i="4"/>
  <c r="I26" i="4"/>
  <c r="J26" i="4"/>
  <c r="K26" i="4"/>
  <c r="L26" i="4"/>
  <c r="M26" i="4"/>
  <c r="N26" i="4"/>
  <c r="A6" i="5"/>
  <c r="B6" i="5"/>
  <c r="A7" i="5"/>
  <c r="B7" i="5"/>
  <c r="A8" i="5"/>
  <c r="B8" i="5"/>
  <c r="A9" i="5"/>
  <c r="B9" i="5"/>
  <c r="A10" i="5"/>
  <c r="B10" i="5"/>
  <c r="A11" i="5"/>
  <c r="B11" i="5"/>
  <c r="A12" i="5"/>
  <c r="B12" i="5"/>
  <c r="A13" i="5"/>
  <c r="B13" i="5"/>
  <c r="A14" i="5"/>
  <c r="B14" i="5"/>
  <c r="A15" i="5"/>
  <c r="B15" i="5"/>
  <c r="A16" i="5"/>
  <c r="B16" i="5"/>
  <c r="A17" i="5"/>
  <c r="B17" i="5"/>
  <c r="A18" i="5"/>
  <c r="B18" i="5"/>
  <c r="A19" i="5"/>
  <c r="B19" i="5"/>
  <c r="A20" i="5"/>
  <c r="B20" i="5"/>
  <c r="C26" i="5"/>
  <c r="D26" i="5"/>
  <c r="E26" i="5"/>
  <c r="F26" i="5"/>
  <c r="G26" i="5"/>
  <c r="H26" i="5"/>
  <c r="I26" i="5"/>
  <c r="J26" i="5"/>
  <c r="K26" i="5"/>
  <c r="L26" i="5"/>
  <c r="M26" i="5"/>
  <c r="N26" i="5"/>
  <c r="O26" i="5"/>
  <c r="P26" i="5"/>
  <c r="Q26" i="5"/>
  <c r="R26" i="5"/>
  <c r="S26" i="5"/>
  <c r="T26" i="5"/>
  <c r="U26" i="5"/>
  <c r="V26" i="5"/>
  <c r="Y26" i="5"/>
  <c r="Z26" i="5"/>
  <c r="A6" i="6"/>
  <c r="B6" i="6"/>
  <c r="A7" i="6"/>
  <c r="B7" i="6"/>
  <c r="A8" i="6"/>
  <c r="B8" i="6"/>
  <c r="A9" i="6"/>
  <c r="B9" i="6"/>
  <c r="A10" i="6"/>
  <c r="B10" i="6"/>
  <c r="A11" i="6"/>
  <c r="B11" i="6"/>
  <c r="A12" i="6"/>
  <c r="B12" i="6"/>
  <c r="A13" i="6"/>
  <c r="B13" i="6"/>
  <c r="A14" i="6"/>
  <c r="B14" i="6"/>
  <c r="A15" i="6"/>
  <c r="B15" i="6"/>
  <c r="A16" i="6"/>
  <c r="B16" i="6"/>
  <c r="A17" i="6"/>
  <c r="B17" i="6"/>
  <c r="A18" i="6"/>
  <c r="B18" i="6"/>
  <c r="A19" i="6"/>
  <c r="B19" i="6"/>
  <c r="A20" i="6"/>
  <c r="B20" i="6"/>
  <c r="C26" i="6"/>
  <c r="D26" i="6"/>
  <c r="E26" i="6"/>
  <c r="F26" i="6"/>
  <c r="G26" i="6"/>
  <c r="H26" i="6"/>
  <c r="I26" i="6"/>
  <c r="J26" i="6"/>
  <c r="K26" i="6"/>
  <c r="L26" i="6"/>
  <c r="M26" i="6"/>
  <c r="N26" i="6"/>
  <c r="O26" i="6"/>
  <c r="P26" i="6"/>
  <c r="Q26" i="6"/>
  <c r="R26" i="6"/>
  <c r="U26" i="6"/>
  <c r="V26" i="6"/>
  <c r="C4" i="2"/>
  <c r="K4" i="2"/>
  <c r="A1" i="4"/>
  <c r="A1" i="15"/>
  <c r="AK9" i="2"/>
  <c r="AJ9" i="15"/>
  <c r="AK17" i="2"/>
  <c r="AJ17" i="15" s="1"/>
  <c r="AK18" i="2"/>
  <c r="AJ18" i="15" s="1"/>
  <c r="L15" i="2"/>
  <c r="K16" i="2"/>
  <c r="AQ20" i="15"/>
  <c r="AQ25" i="15"/>
  <c r="AQ7" i="15"/>
  <c r="AK10" i="2"/>
  <c r="AJ10" i="15" s="1"/>
  <c r="AK8" i="2"/>
  <c r="AJ8" i="15" s="1"/>
  <c r="K12" i="2"/>
  <c r="K17" i="2"/>
  <c r="C26" i="2"/>
  <c r="L9" i="2"/>
  <c r="K13" i="2"/>
  <c r="K11" i="2"/>
  <c r="L12" i="2"/>
  <c r="L14" i="2"/>
  <c r="L10" i="2"/>
  <c r="K22" i="2"/>
  <c r="E13" i="125"/>
  <c r="J13" i="125"/>
  <c r="G13" i="125"/>
  <c r="AQ14" i="15"/>
  <c r="AQ10" i="15"/>
  <c r="AQ6" i="15"/>
  <c r="AQ16" i="15"/>
  <c r="G26" i="15"/>
  <c r="I26" i="15"/>
  <c r="J26" i="15"/>
  <c r="AV28" i="43"/>
  <c r="J30" i="125"/>
  <c r="L30" i="125"/>
  <c r="G30" i="125"/>
  <c r="F13" i="125"/>
  <c r="I13" i="125"/>
  <c r="K30" i="125"/>
  <c r="C30" i="125"/>
  <c r="E30" i="125"/>
  <c r="I30" i="125"/>
  <c r="D30" i="125"/>
  <c r="F30" i="125"/>
  <c r="H30" i="125"/>
  <c r="AQ23" i="15" l="1"/>
  <c r="AI26" i="15"/>
  <c r="AK22" i="2"/>
  <c r="AJ22" i="15" s="1"/>
  <c r="AU10" i="126"/>
  <c r="S28" i="43"/>
  <c r="G10" i="126"/>
  <c r="S9" i="126"/>
  <c r="H10" i="126"/>
  <c r="T9" i="126"/>
  <c r="I10" i="126"/>
  <c r="J10" i="126"/>
  <c r="S7" i="126"/>
  <c r="C10" i="126"/>
  <c r="K10" i="126"/>
  <c r="D10" i="126"/>
  <c r="T7" i="126"/>
  <c r="L10" i="126"/>
  <c r="E10" i="126"/>
  <c r="S8" i="126"/>
  <c r="F10" i="126"/>
  <c r="T8" i="126"/>
  <c r="AU8" i="126"/>
  <c r="K6" i="15"/>
  <c r="C26" i="15"/>
  <c r="AQ12" i="15"/>
  <c r="H28" i="43"/>
  <c r="U28" i="43"/>
  <c r="M28" i="43"/>
  <c r="P28" i="43"/>
  <c r="I28" i="43"/>
  <c r="N28" i="43"/>
  <c r="F28" i="43"/>
  <c r="Q28" i="43"/>
  <c r="K28" i="43"/>
  <c r="O28" i="43"/>
  <c r="G28" i="43"/>
  <c r="O26" i="4"/>
  <c r="AA26" i="5"/>
  <c r="X26" i="6"/>
  <c r="M17" i="2"/>
  <c r="Y17" i="6" s="1"/>
  <c r="M6" i="2"/>
  <c r="M13" i="2"/>
  <c r="M7" i="2"/>
  <c r="AI26" i="2"/>
  <c r="A1" i="43"/>
  <c r="D26" i="2"/>
  <c r="A1" i="5"/>
  <c r="K14" i="2"/>
  <c r="AK11" i="2"/>
  <c r="AJ11" i="15" s="1"/>
  <c r="AK25" i="2"/>
  <c r="AJ25" i="15" s="1"/>
  <c r="A1" i="6"/>
  <c r="L23" i="2"/>
  <c r="A1" i="126"/>
  <c r="L21" i="2"/>
  <c r="H26" i="2"/>
  <c r="A1" i="23"/>
  <c r="L11" i="2"/>
  <c r="K25" i="2"/>
  <c r="K24" i="2"/>
  <c r="K23" i="2"/>
  <c r="K19" i="2"/>
  <c r="L18" i="2"/>
  <c r="E26" i="2"/>
  <c r="C28" i="43"/>
  <c r="D28" i="43"/>
  <c r="L28" i="43"/>
  <c r="V28" i="43"/>
  <c r="J28" i="43"/>
  <c r="R28" i="43"/>
  <c r="M16" i="2"/>
  <c r="M11" i="2"/>
  <c r="M15" i="2"/>
  <c r="Q17" i="4"/>
  <c r="L17" i="15"/>
  <c r="Y19" i="43"/>
  <c r="AC17" i="5"/>
  <c r="K8" i="15"/>
  <c r="K13" i="15"/>
  <c r="AK13" i="2"/>
  <c r="AJ13" i="15" s="1"/>
  <c r="AJ26" i="2"/>
  <c r="Q7" i="4"/>
  <c r="Y6" i="6"/>
  <c r="Y7" i="6"/>
  <c r="M12" i="2"/>
  <c r="L6" i="15"/>
  <c r="M9" i="2"/>
  <c r="P26" i="4"/>
  <c r="AC6" i="5"/>
  <c r="Q6" i="4"/>
  <c r="M10" i="2"/>
  <c r="Y13" i="6"/>
  <c r="J26" i="2"/>
  <c r="L25" i="2"/>
  <c r="M19" i="2"/>
  <c r="K21" i="2"/>
  <c r="K22" i="15"/>
  <c r="T28" i="43"/>
  <c r="K19" i="15"/>
  <c r="AQ22" i="15"/>
  <c r="AL5" i="15" s="1"/>
  <c r="K8" i="2"/>
  <c r="K12" i="15"/>
  <c r="K14" i="15"/>
  <c r="K20" i="15"/>
  <c r="L22" i="2"/>
  <c r="K21" i="15"/>
  <c r="G26" i="2"/>
  <c r="L20" i="2"/>
  <c r="K11" i="15"/>
  <c r="K16" i="15"/>
  <c r="K25" i="15"/>
  <c r="K7" i="15"/>
  <c r="K9" i="15"/>
  <c r="K10" i="15"/>
  <c r="K15" i="15"/>
  <c r="K23" i="15"/>
  <c r="AU28" i="43"/>
  <c r="K17" i="15"/>
  <c r="K24" i="15"/>
  <c r="A1" i="125"/>
  <c r="K26" i="15" l="1"/>
  <c r="T10" i="126"/>
  <c r="S10" i="126"/>
  <c r="L26" i="2"/>
  <c r="M23" i="2"/>
  <c r="M14" i="2"/>
  <c r="M24" i="2"/>
  <c r="AC7" i="5"/>
  <c r="L7" i="15"/>
  <c r="Y9" i="43"/>
  <c r="AC13" i="5"/>
  <c r="L13" i="15"/>
  <c r="Y15" i="43"/>
  <c r="Q13" i="4"/>
  <c r="M18" i="2"/>
  <c r="Y8" i="43"/>
  <c r="Q15" i="4"/>
  <c r="Y15" i="6"/>
  <c r="L15" i="15"/>
  <c r="AC15" i="5"/>
  <c r="Y17" i="43"/>
  <c r="AC19" i="5"/>
  <c r="Q19" i="4"/>
  <c r="L19" i="15"/>
  <c r="Y21" i="43"/>
  <c r="Y19" i="6"/>
  <c r="M25" i="2"/>
  <c r="X28" i="43"/>
  <c r="M22" i="2"/>
  <c r="Y12" i="6"/>
  <c r="AC12" i="5"/>
  <c r="Q12" i="4"/>
  <c r="L12" i="15"/>
  <c r="Y14" i="43"/>
  <c r="Q11" i="4"/>
  <c r="L11" i="15"/>
  <c r="Y13" i="43"/>
  <c r="AC11" i="5"/>
  <c r="Y11" i="6"/>
  <c r="Y18" i="43"/>
  <c r="Q16" i="4"/>
  <c r="AC16" i="5"/>
  <c r="L16" i="15"/>
  <c r="Y16" i="6"/>
  <c r="M21" i="2"/>
  <c r="M20" i="2"/>
  <c r="L10" i="15"/>
  <c r="Y10" i="6"/>
  <c r="AC10" i="5"/>
  <c r="Y12" i="43"/>
  <c r="Q10" i="4"/>
  <c r="L9" i="15"/>
  <c r="Q9" i="4"/>
  <c r="Y9" i="6"/>
  <c r="AC9" i="5"/>
  <c r="Y11" i="43"/>
  <c r="W28" i="43"/>
  <c r="K26" i="2"/>
  <c r="M8" i="2"/>
  <c r="L14" i="15" l="1"/>
  <c r="AC14" i="5"/>
  <c r="Y14" i="6"/>
  <c r="Q14" i="4"/>
  <c r="Y16" i="43"/>
  <c r="Y20" i="43"/>
  <c r="Q18" i="4"/>
  <c r="L18" i="15"/>
  <c r="Y18" i="6"/>
  <c r="AC18" i="5"/>
  <c r="Y26" i="43"/>
  <c r="L24" i="15"/>
  <c r="Q24" i="4"/>
  <c r="Y24" i="6"/>
  <c r="AC24" i="5"/>
  <c r="AC23" i="5"/>
  <c r="Q23" i="4"/>
  <c r="Y23" i="6"/>
  <c r="Y25" i="43"/>
  <c r="L23" i="15"/>
  <c r="Y21" i="6"/>
  <c r="Y23" i="43"/>
  <c r="L21" i="15"/>
  <c r="AC21" i="5"/>
  <c r="Q21" i="4"/>
  <c r="Q8" i="4"/>
  <c r="Y8" i="6"/>
  <c r="AC8" i="5"/>
  <c r="Y10" i="43"/>
  <c r="L8" i="15"/>
  <c r="Q25" i="4"/>
  <c r="Y25" i="6"/>
  <c r="Y27" i="43"/>
  <c r="AC25" i="5"/>
  <c r="L25" i="15"/>
  <c r="Q20" i="4"/>
  <c r="L20" i="15"/>
  <c r="Y22" i="43"/>
  <c r="Y20" i="6"/>
  <c r="AC20" i="5"/>
  <c r="AC22" i="5"/>
  <c r="Q22" i="4"/>
  <c r="Y22" i="6"/>
  <c r="L22" i="15"/>
  <c r="Y24" i="43"/>
</calcChain>
</file>

<file path=xl/sharedStrings.xml><?xml version="1.0" encoding="utf-8"?>
<sst xmlns="http://schemas.openxmlformats.org/spreadsheetml/2006/main" count="655" uniqueCount="249">
  <si>
    <t xml:space="preserve"> </t>
  </si>
  <si>
    <t>CATEGORIA</t>
  </si>
  <si>
    <t>EP</t>
  </si>
  <si>
    <t>FUNZIONARI</t>
  </si>
  <si>
    <t>FU</t>
  </si>
  <si>
    <t>ASSISTENTI</t>
  </si>
  <si>
    <t>AT</t>
  </si>
  <si>
    <t>OPERATORI</t>
  </si>
  <si>
    <t>OP</t>
  </si>
  <si>
    <t>N U M E R O      D I     D I P E N D E N T I</t>
  </si>
  <si>
    <t>qualifica / posiz.economica/profilo</t>
  </si>
  <si>
    <t>Cod.</t>
  </si>
  <si>
    <t>A tempo pieno</t>
  </si>
  <si>
    <t>In part-time
fino al 50%</t>
  </si>
  <si>
    <t>In part-time
oltre il 50%</t>
  </si>
  <si>
    <t>(sono evidenziate le qualifiche valorizzate per l'anno)</t>
  </si>
  <si>
    <t>Uomini</t>
  </si>
  <si>
    <t>Donne</t>
  </si>
  <si>
    <t>DIRETTORE GENERALE</t>
  </si>
  <si>
    <t>0D0097</t>
  </si>
  <si>
    <t>AP</t>
  </si>
  <si>
    <t>DIRIGENTE I FASCIA</t>
  </si>
  <si>
    <t>0D0077</t>
  </si>
  <si>
    <t>1F</t>
  </si>
  <si>
    <t>DIRIGENTE I FASCIA A TEMPO DETERM.</t>
  </si>
  <si>
    <t>0D0078</t>
  </si>
  <si>
    <t>DIRIGENTE II FASCIA</t>
  </si>
  <si>
    <t>0D0079</t>
  </si>
  <si>
    <t>2F</t>
  </si>
  <si>
    <t>DIRIGENTE II FASCIA A TEMPO DETERM.</t>
  </si>
  <si>
    <t>0D0080</t>
  </si>
  <si>
    <t>MEDICO II FASCIA T.P.</t>
  </si>
  <si>
    <t>0D0584</t>
  </si>
  <si>
    <t>ME</t>
  </si>
  <si>
    <t>MEDICO I FASCIA T.P.</t>
  </si>
  <si>
    <t>0D0585</t>
  </si>
  <si>
    <t>MEDICO II FASCIA T.D.</t>
  </si>
  <si>
    <t>0D0586</t>
  </si>
  <si>
    <t>MEDICO I FASCIA T.D.</t>
  </si>
  <si>
    <t>0D0496</t>
  </si>
  <si>
    <t>PROF.STI LEGALI LIV. II DIFF.</t>
  </si>
  <si>
    <t>0D0473</t>
  </si>
  <si>
    <t>PR</t>
  </si>
  <si>
    <t>PROF.STI LEGALI LIV. I DIFF.</t>
  </si>
  <si>
    <t>0D0472</t>
  </si>
  <si>
    <t>PROF.STI LEGALI</t>
  </si>
  <si>
    <t>0D0084</t>
  </si>
  <si>
    <t>ALTRI PROF.STI LIV. II DIFF.</t>
  </si>
  <si>
    <t>0D0481</t>
  </si>
  <si>
    <t>ALTRI PROF.STI LIV. I DIFF.</t>
  </si>
  <si>
    <t>0D0480</t>
  </si>
  <si>
    <t>ALTRI PROF.STI</t>
  </si>
  <si>
    <t>0D0075</t>
  </si>
  <si>
    <t>ELEVATE PROFESSIONALITA'</t>
  </si>
  <si>
    <t>0EP981</t>
  </si>
  <si>
    <t>ND</t>
  </si>
  <si>
    <t>0FZ000</t>
  </si>
  <si>
    <t>0AS000</t>
  </si>
  <si>
    <t>0OP000</t>
  </si>
  <si>
    <t>CONTRATTISTI</t>
  </si>
  <si>
    <t>000061</t>
  </si>
  <si>
    <t>TOTALE</t>
  </si>
  <si>
    <t>(a) personale a tempo indeterminato al quale viene applicato un contratto di lavoro di tipo privatistico (es.:tipografico,chimico,edile,metalmeccanico,portierato, ecc.)</t>
  </si>
  <si>
    <t xml:space="preserve">(**) dato pari alla somma del personale a tempo pieno + in part-time fino al 50% + in part-time oltre il 50% </t>
  </si>
  <si>
    <t>qualifica / posiz.economica / profilo</t>
  </si>
  <si>
    <t>cod.</t>
  </si>
  <si>
    <t>N U M E R O   DI   D I P E N D E N T I</t>
  </si>
  <si>
    <t>SQUADRATURA 10</t>
  </si>
  <si>
    <t>con trattamento economico iniziale</t>
  </si>
  <si>
    <t>con 1 differenziale stipendiale</t>
  </si>
  <si>
    <t>con 2 differenziale stipendiale</t>
  </si>
  <si>
    <t>con 3 differenziale stipendiale</t>
  </si>
  <si>
    <t>con 4 differenziale stipendiale</t>
  </si>
  <si>
    <t>con 5 differenziale stipendiale</t>
  </si>
  <si>
    <t>TOTALE
(Presenti al 31/12/2021)</t>
  </si>
  <si>
    <t>senza differenziali stipendiali</t>
  </si>
  <si>
    <t>con 6 differenziali stipendiali</t>
  </si>
  <si>
    <t>con 7 differenziali stipendiali</t>
  </si>
  <si>
    <t>Controllo con T1</t>
  </si>
  <si>
    <t>Si</t>
  </si>
  <si>
    <t>No</t>
  </si>
  <si>
    <t>N U M E R O   D I   D I P E N D E N T I</t>
  </si>
  <si>
    <t>A tempo determinato (*)</t>
  </si>
  <si>
    <t>Formazione lavoro (*)</t>
  </si>
  <si>
    <t>Contratti di somministrazione
(ex Interinale) (*)</t>
  </si>
  <si>
    <t>LSU/LPU/ASU(*)</t>
  </si>
  <si>
    <t>MEDICI</t>
  </si>
  <si>
    <t>MD</t>
  </si>
  <si>
    <t>PROFESSIONISTI</t>
  </si>
  <si>
    <t>PERSONALE ELEVATE PROFESSIONALITA</t>
  </si>
  <si>
    <t>PERSONALE CONTRATTISTA</t>
  </si>
  <si>
    <t>PC</t>
  </si>
  <si>
    <t>Il personale a Tempo determinato è cessato il 31/12?</t>
  </si>
  <si>
    <t>Smart working (**)
Personale indicato in T1</t>
  </si>
  <si>
    <t>Telelavoro (**)
Personale indicato in T1</t>
  </si>
  <si>
    <t>Coworking (**)
Personale indicato in T1</t>
  </si>
  <si>
    <t>Personale soggetto a turnazione (**) Personale indicato in T1</t>
  </si>
  <si>
    <t>Personale soggetto a reperibilità (**) Personale indicato in T1</t>
  </si>
  <si>
    <t>Lavoro Agile (**)</t>
  </si>
  <si>
    <t>Telelavoro (**)</t>
  </si>
  <si>
    <t>Coworking (**)</t>
  </si>
  <si>
    <t>Personale soggetto a turnazione (**)</t>
  </si>
  <si>
    <t>Personale soggetto a reperibilità (**)</t>
  </si>
  <si>
    <t>(*) dati su base annua</t>
  </si>
  <si>
    <t>(**) presenti al 31 dicembre anno corrente</t>
  </si>
  <si>
    <t>U</t>
  </si>
  <si>
    <t>D</t>
  </si>
  <si>
    <t>(sono evidenziate quelle valorizzate nella T1)</t>
  </si>
  <si>
    <t xml:space="preserve">N U M E R O   D I   D I P E N D E N T I </t>
  </si>
  <si>
    <t>Qualifica/Posiz.economica/Profilo</t>
  </si>
  <si>
    <t>tra 0 e 5 anni</t>
  </si>
  <si>
    <t>tra 6 e 10 anni</t>
  </si>
  <si>
    <t xml:space="preserve"> tra 11 e 15 anni</t>
  </si>
  <si>
    <t>tra 16 e 20 anni</t>
  </si>
  <si>
    <t>tra 21 e 25 anni</t>
  </si>
  <si>
    <t>tra 26 e 30 anni</t>
  </si>
  <si>
    <t>tra 31 e 35 anni</t>
  </si>
  <si>
    <t>tra 36 e 40 anni</t>
  </si>
  <si>
    <t>tra 41 e 43 anni</t>
  </si>
  <si>
    <t>44 e oltre</t>
  </si>
  <si>
    <t xml:space="preserve">N U M E R O   D I   D I P E N D E N T I  </t>
  </si>
  <si>
    <t>qualifica/posiz.economica/profilo</t>
  </si>
  <si>
    <t>fino a 19 anni</t>
  </si>
  <si>
    <t>tra 20 e 24 anni</t>
  </si>
  <si>
    <t>tra 25 e 29 anni</t>
  </si>
  <si>
    <t xml:space="preserve"> tra 30 e 34 anni</t>
  </si>
  <si>
    <t>tra 35 e 39 anni</t>
  </si>
  <si>
    <t>tra 40 e 44 anni</t>
  </si>
  <si>
    <t>tra 45 e 49 anni</t>
  </si>
  <si>
    <t>tra 50 e 54 anni</t>
  </si>
  <si>
    <t>tra 55 e 59 anni</t>
  </si>
  <si>
    <t>tra 60 e 64 anni</t>
  </si>
  <si>
    <t>tra 65 e 67 anni</t>
  </si>
  <si>
    <t>68 e oltre</t>
  </si>
  <si>
    <t>FINO ALLA SCUOLA DELL'OBBLIGO</t>
  </si>
  <si>
    <t>LIC. MEDIA SUPERIORE</t>
  </si>
  <si>
    <t>LAUREA BREVE</t>
  </si>
  <si>
    <t>LAUREA</t>
  </si>
  <si>
    <t>SPECIALIZZAZIONE
POST LAUREA/ DOTTORATO DI RICERCA</t>
  </si>
  <si>
    <t>ALTRI TITOLI
POST LAUREA</t>
  </si>
  <si>
    <t>N U M E R O   G I O R N I   D I   A S S E N Z A</t>
  </si>
  <si>
    <t>FERIE</t>
  </si>
  <si>
    <t>ASSENZE PER MALATTIA RETRIBUITE</t>
  </si>
  <si>
    <t>CONGEDI RETRIBUITI AI SENSI DELL'ART.42,C.5, DLGS 151/2001</t>
  </si>
  <si>
    <t>LEGGE 104/92</t>
  </si>
  <si>
    <t>ASS.RETRIB.:MATERNITA',CONGEDO PARENT.,MALATTIA FIGLIO</t>
  </si>
  <si>
    <t>ALTRI PERMESSI ED ASSENZE RETRIBUITE</t>
  </si>
  <si>
    <t>SCIOPERO</t>
  </si>
  <si>
    <t>ALTRE ASSENZE NON RETRIBUITE</t>
  </si>
  <si>
    <t>FORMAZIONE</t>
  </si>
  <si>
    <t>LVORO A DISTANZA</t>
  </si>
  <si>
    <t>LAVORO A DISTANZA</t>
  </si>
  <si>
    <t>F00</t>
  </si>
  <si>
    <t>M04</t>
  </si>
  <si>
    <t>O10</t>
  </si>
  <si>
    <t>PR4</t>
  </si>
  <si>
    <t>PR5</t>
  </si>
  <si>
    <t>PR6</t>
  </si>
  <si>
    <t>SC1</t>
  </si>
  <si>
    <t>SS2</t>
  </si>
  <si>
    <t>Z01</t>
  </si>
  <si>
    <t>Z02</t>
  </si>
  <si>
    <t>N. gg</t>
  </si>
  <si>
    <t>V O C I   D I   S P E S A</t>
  </si>
  <si>
    <t>NUMERO DI MENSILITA' (**)</t>
  </si>
  <si>
    <t>STIPENDIO</t>
  </si>
  <si>
    <t>R.I.A.</t>
  </si>
  <si>
    <t>DIFFERENZIALE STIPENDIALE MATURATO</t>
  </si>
  <si>
    <t xml:space="preserve">PROGRESSIONI CLASSI E SCATTI/FASCE/DIFFERENZIALI STIPENDIALI  </t>
  </si>
  <si>
    <t>TREDICESIMA MENSILTA'</t>
  </si>
  <si>
    <t>ARRETRATI  ANNI PRECEDENTI</t>
  </si>
  <si>
    <t>RECUPERI DERIVANTI DA ASSENZE, RITARDI, ECC.</t>
  </si>
  <si>
    <t xml:space="preserve">Numero
Inc.
</t>
  </si>
  <si>
    <r>
      <rPr>
        <b/>
        <sz val="8"/>
        <color indexed="10"/>
        <rFont val="Arial"/>
        <family val="2"/>
      </rPr>
      <t xml:space="preserve">Incongruenza
17
</t>
    </r>
    <r>
      <rPr>
        <b/>
        <sz val="8"/>
        <rFont val="Arial"/>
        <family val="2"/>
      </rPr>
      <t xml:space="preserve">
Controllare RIA e Progressione per scatti</t>
    </r>
  </si>
  <si>
    <t>M000</t>
  </si>
  <si>
    <t>A015</t>
  </si>
  <si>
    <t>A031</t>
  </si>
  <si>
    <t>A033</t>
  </si>
  <si>
    <t>A034</t>
  </si>
  <si>
    <t>A035</t>
  </si>
  <si>
    <t>A045</t>
  </si>
  <si>
    <t>A070</t>
  </si>
  <si>
    <t>RIA</t>
  </si>
  <si>
    <t>Progressioni</t>
  </si>
  <si>
    <t>si</t>
  </si>
  <si>
    <t>no</t>
  </si>
  <si>
    <t>(*) gli importi vanno indicati in EURO, senza cifre decimali (cfr. circolare: "istruzioni generali e specifiche di comparto")</t>
  </si>
  <si>
    <t>(**) il numero delle mensilità va espresso con 2 cifre decimali (cfr. circolare: "istruzioni generali e specifiche di comparto ")</t>
  </si>
  <si>
    <t>DESCRIZIONE</t>
  </si>
  <si>
    <t>Codice</t>
  </si>
  <si>
    <t>Importo</t>
  </si>
  <si>
    <t>ASSEGNI PER IL NUCLEO FAMILIARE</t>
  </si>
  <si>
    <t>L005</t>
  </si>
  <si>
    <t xml:space="preserve">GESTIONE MENSE </t>
  </si>
  <si>
    <t>L010</t>
  </si>
  <si>
    <t>EROGAZIONE BUONI PASTO</t>
  </si>
  <si>
    <t>L011</t>
  </si>
  <si>
    <t>FORMAZIONE DEL PERSONALE</t>
  </si>
  <si>
    <t>L020</t>
  </si>
  <si>
    <t>BENESSERE DEL PERSONALE</t>
  </si>
  <si>
    <t>L090</t>
  </si>
  <si>
    <t>EQUO INDENNIZZO AL PERSONALE</t>
  </si>
  <si>
    <t>L100</t>
  </si>
  <si>
    <t>SOMME CORRISPOSTE AD AGENZIA DI SOMMINISTRAZIONE(INTERINALI)</t>
  </si>
  <si>
    <t>L105</t>
  </si>
  <si>
    <t>COPERTURE ASSICURATIVE</t>
  </si>
  <si>
    <t>L107</t>
  </si>
  <si>
    <t xml:space="preserve">CONTRATTI DI COLLABORAZIONE PROFESSIONALE </t>
  </si>
  <si>
    <t>L111</t>
  </si>
  <si>
    <t xml:space="preserve">INCARICHI DI STUDIO/RICERCA/CONSULENZA </t>
  </si>
  <si>
    <t>L112</t>
  </si>
  <si>
    <t>CONTRATTI PER RESA SERVIZI/ADEMPIMENTI OBBLIGATORI PER LEGGE</t>
  </si>
  <si>
    <t>L115</t>
  </si>
  <si>
    <t>ALTRE SPESE</t>
  </si>
  <si>
    <t>L110</t>
  </si>
  <si>
    <t>RETRIBUZIONI PERSONALE  A TEMPO DETERMINATO</t>
  </si>
  <si>
    <t>P015</t>
  </si>
  <si>
    <t>RETRIBUZIONI PERSONALE CON CONTRATTO DI FORMAZIONE E LAVORO</t>
  </si>
  <si>
    <t>P016</t>
  </si>
  <si>
    <t>INDENNITA' DI MISSIONE E TRASFERIMENTO</t>
  </si>
  <si>
    <t>P030</t>
  </si>
  <si>
    <t>CONTRIBUTI A CARICO DELL'AMM.NE PER FONDI PREV. COMPLEMENTARE</t>
  </si>
  <si>
    <t>P035</t>
  </si>
  <si>
    <t>CONTRIBUTI A CARICO DELL'AMM.NE SU COMP. FISSE E ACCESSORIE</t>
  </si>
  <si>
    <t>P055</t>
  </si>
  <si>
    <t>QUOTE ANNUE ACCANTONAMENTO TFR O ALTRA IND. FINE SERVIZIO</t>
  </si>
  <si>
    <t>P058</t>
  </si>
  <si>
    <t>IRAP</t>
  </si>
  <si>
    <t>P061</t>
  </si>
  <si>
    <r>
      <rPr>
        <b/>
        <sz val="7"/>
        <rFont val="Helv"/>
      </rPr>
      <t>IRAP</t>
    </r>
    <r>
      <rPr>
        <sz val="7"/>
        <rFont val="Helv"/>
      </rPr>
      <t xml:space="preserve">
</t>
    </r>
    <r>
      <rPr>
        <b/>
        <sz val="7"/>
        <rFont val="Helv"/>
      </rPr>
      <t>Commerciale</t>
    </r>
  </si>
  <si>
    <t>ONERI PER I CONTRATTI DI SOMMINISTRAZIONE(INTERINALI)</t>
  </si>
  <si>
    <t>P062</t>
  </si>
  <si>
    <t>COMPENSI PER PERSONALE LSU/LPU</t>
  </si>
  <si>
    <t>P065</t>
  </si>
  <si>
    <t>SOMME RIMBORSATE PER PERSONALE COMAND./FUORI RUOLO/IN CONV.</t>
  </si>
  <si>
    <t>P071</t>
  </si>
  <si>
    <t>ALTRE SOMME RIMBORSATE ALLE AMMINISTRAZIONI</t>
  </si>
  <si>
    <t>P074</t>
  </si>
  <si>
    <t>SOMME RICEVUTE DA U.E. E/O PRIVATI (-)</t>
  </si>
  <si>
    <t>P098</t>
  </si>
  <si>
    <t>RIMBORSI RICEVUTI PER PERS. COMAND./FUORI RUOLO/IN CONV. (-)</t>
  </si>
  <si>
    <t>P090</t>
  </si>
  <si>
    <t>ALTRI RIMBORSI RICEVUTI DALLE AMMINISTRAZIONI (-)</t>
  </si>
  <si>
    <t>P099</t>
  </si>
  <si>
    <t>NOTE: Elenco Istituzioni ed importi dei rimborsi effettuati (**)</t>
  </si>
  <si>
    <t>NOTE: Elenco Istituzioni ed importi dei rimborsi ricevuti (***)</t>
  </si>
  <si>
    <t>(*)  gli importi vanno indicati in EURO, senza cifre decimali (cfr. circolare: "istruzioni generali e specifiche di comparto")</t>
  </si>
  <si>
    <t>(**) campo riservato all'inserimento delle informazioni di dettaglio (nome Istituzione ed importo) riguardanti i rimborsi effettuati (P071, P074). Eventuali note su altre voci di spesa dovranno essere immesse nel campo "note e chiarimenti" della SI_1</t>
  </si>
  <si>
    <t>(***) campo riservato all'inserimento delle informazioni di dettaglio (nome Istituzione ed importo) riguardanti i rimborsi ricevuti (P090, P098, P099). Eventuali note su altre voci di spesa dovranno essere immesse nel campo "note e chiarimenti" della SI_1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</si>
</sst>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164" formatCode="General_)"/>
    <numFmt numFmtId="165" formatCode="_-&quot;L.&quot;\ * #,##0_-;\-&quot;L.&quot;\ * #,##0_-;_-&quot;L.&quot;\ * &quot;-&quot;_-;_-@_-"/>
    <numFmt numFmtId="166" formatCode="[$€]\ #,##0;[Red]\-[$€]\ #,##0"/>
    <numFmt numFmtId="168" formatCode="#,###"/>
    <numFmt numFmtId="171" formatCode="#,###.00;\-#,###.00;;"/>
  </numFmts>
  <fonts count="62" x14ac:knownFonts="1">
    <font>
      <sz val="8"/>
      <name val="Helv"/>
    </font>
    <font>
      <sz val="10"/>
      <name val="MS Sans Serif"/>
      <family val="2"/>
    </font>
    <font>
      <b/>
      <sz val="12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18"/>
      <name val="Times New Roman"/>
      <family val="1"/>
    </font>
    <font>
      <sz val="11"/>
      <name val="Arial"/>
      <family val="2"/>
    </font>
    <font>
      <b/>
      <i/>
      <sz val="8"/>
      <name val="Arial"/>
      <family val="2"/>
    </font>
    <font>
      <i/>
      <sz val="8"/>
      <name val="Arial"/>
      <family val="2"/>
    </font>
    <font>
      <sz val="8"/>
      <name val="MS Serif"/>
      <family val="1"/>
    </font>
    <font>
      <sz val="10"/>
      <name val="Arial"/>
      <family val="2"/>
    </font>
    <font>
      <b/>
      <sz val="6"/>
      <name val="Arial"/>
      <family val="2"/>
    </font>
    <font>
      <sz val="7"/>
      <name val="MS Serif"/>
      <family val="1"/>
    </font>
    <font>
      <sz val="6"/>
      <name val="MS Serif"/>
      <family val="1"/>
    </font>
    <font>
      <sz val="7"/>
      <name val="Arial"/>
      <family val="2"/>
    </font>
    <font>
      <b/>
      <sz val="9"/>
      <name val="Arial"/>
      <family val="2"/>
    </font>
    <font>
      <sz val="7"/>
      <name val="Arial"/>
      <family val="2"/>
    </font>
    <font>
      <sz val="8"/>
      <name val="Helv"/>
    </font>
    <font>
      <b/>
      <sz val="8"/>
      <name val="Helv"/>
    </font>
    <font>
      <b/>
      <sz val="6"/>
      <name val="MS Serif"/>
      <family val="1"/>
    </font>
    <font>
      <i/>
      <sz val="9"/>
      <name val="Arial"/>
      <family val="2"/>
    </font>
    <font>
      <b/>
      <sz val="8"/>
      <color indexed="10"/>
      <name val="Arial"/>
      <family val="2"/>
    </font>
    <font>
      <sz val="6"/>
      <name val="MS Serif"/>
      <family val="1"/>
    </font>
    <font>
      <sz val="10"/>
      <name val="Courier"/>
      <family val="3"/>
    </font>
    <font>
      <sz val="12"/>
      <name val="Times New Roman"/>
      <family val="1"/>
    </font>
    <font>
      <b/>
      <sz val="10"/>
      <color indexed="10"/>
      <name val="Arial"/>
      <family val="2"/>
    </font>
    <font>
      <sz val="8"/>
      <color indexed="8"/>
      <name val="Trebuchet MS"/>
      <family val="2"/>
    </font>
    <font>
      <sz val="8"/>
      <color indexed="9"/>
      <name val="Trebuchet MS"/>
      <family val="2"/>
    </font>
    <font>
      <b/>
      <sz val="8"/>
      <color indexed="52"/>
      <name val="Trebuchet MS"/>
      <family val="2"/>
    </font>
    <font>
      <sz val="8"/>
      <color indexed="52"/>
      <name val="Trebuchet MS"/>
      <family val="2"/>
    </font>
    <font>
      <b/>
      <sz val="8"/>
      <color indexed="9"/>
      <name val="Trebuchet MS"/>
      <family val="2"/>
    </font>
    <font>
      <sz val="8"/>
      <color indexed="62"/>
      <name val="Trebuchet MS"/>
      <family val="2"/>
    </font>
    <font>
      <sz val="8"/>
      <color indexed="60"/>
      <name val="Trebuchet MS"/>
      <family val="2"/>
    </font>
    <font>
      <b/>
      <sz val="8"/>
      <color indexed="63"/>
      <name val="Trebuchet MS"/>
      <family val="2"/>
    </font>
    <font>
      <sz val="10"/>
      <name val="MS Sans Serif"/>
      <family val="2"/>
    </font>
    <font>
      <sz val="8"/>
      <color indexed="10"/>
      <name val="Trebuchet MS"/>
      <family val="2"/>
    </font>
    <font>
      <i/>
      <sz val="8"/>
      <color indexed="23"/>
      <name val="Trebuchet MS"/>
      <family val="2"/>
    </font>
    <font>
      <b/>
      <sz val="18"/>
      <color indexed="56"/>
      <name val="Cambria"/>
      <family val="2"/>
    </font>
    <font>
      <b/>
      <sz val="15"/>
      <color indexed="56"/>
      <name val="Trebuchet MS"/>
      <family val="2"/>
    </font>
    <font>
      <b/>
      <sz val="13"/>
      <color indexed="56"/>
      <name val="Trebuchet MS"/>
      <family val="2"/>
    </font>
    <font>
      <b/>
      <sz val="11"/>
      <color indexed="56"/>
      <name val="Trebuchet MS"/>
      <family val="2"/>
    </font>
    <font>
      <b/>
      <sz val="8"/>
      <color indexed="8"/>
      <name val="Trebuchet MS"/>
      <family val="2"/>
    </font>
    <font>
      <sz val="8"/>
      <color indexed="20"/>
      <name val="Trebuchet MS"/>
      <family val="2"/>
    </font>
    <font>
      <sz val="8"/>
      <color indexed="17"/>
      <name val="Trebuchet MS"/>
      <family val="2"/>
    </font>
    <font>
      <b/>
      <sz val="6"/>
      <color indexed="8"/>
      <name val="Arial"/>
      <family val="2"/>
    </font>
    <font>
      <b/>
      <sz val="7"/>
      <name val="Helv"/>
    </font>
    <font>
      <sz val="7"/>
      <name val="Helv"/>
    </font>
    <font>
      <sz val="8"/>
      <name val="Comic Sans MS"/>
      <family val="4"/>
    </font>
    <font>
      <sz val="10"/>
      <color indexed="8"/>
      <name val="Arial"/>
      <family val="2"/>
    </font>
    <font>
      <sz val="12"/>
      <color theme="1"/>
      <name val="Times New Roman"/>
      <family val="2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8"/>
      <color rgb="FFFF0000"/>
      <name val="Helv"/>
    </font>
    <font>
      <b/>
      <sz val="12"/>
      <color theme="0"/>
      <name val="Arial"/>
      <family val="2"/>
    </font>
    <font>
      <sz val="8"/>
      <color rgb="FFFF0000"/>
      <name val="Arial"/>
      <family val="2"/>
    </font>
    <font>
      <b/>
      <sz val="10"/>
      <color rgb="FFFF0000"/>
      <name val="Arial"/>
      <family val="2"/>
    </font>
    <font>
      <b/>
      <sz val="9"/>
      <color rgb="FFFF0000"/>
      <name val="Arial"/>
      <family val="2"/>
    </font>
    <font>
      <sz val="8"/>
      <color theme="0"/>
      <name val="Helv"/>
    </font>
    <font>
      <sz val="8"/>
      <color theme="0"/>
      <name val="Arial"/>
      <family val="2"/>
    </font>
    <font>
      <b/>
      <sz val="10"/>
      <color rgb="FFFF0000"/>
      <name val="Helv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4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ck">
        <color indexed="64"/>
      </bottom>
      <diagonal/>
    </border>
    <border>
      <left/>
      <right style="double">
        <color indexed="64"/>
      </right>
      <top/>
      <bottom style="thick">
        <color indexed="64"/>
      </bottom>
      <diagonal/>
    </border>
    <border>
      <left style="thin">
        <color indexed="64"/>
      </left>
      <right style="double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ck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122">
    <xf numFmtId="0" fontId="0" fillId="0" borderId="0"/>
    <xf numFmtId="0" fontId="28" fillId="2" borderId="0" applyNumberFormat="0" applyBorder="0" applyAlignment="0" applyProtection="0"/>
    <xf numFmtId="0" fontId="28" fillId="2" borderId="0" applyNumberFormat="0" applyBorder="0" applyAlignment="0" applyProtection="0"/>
    <xf numFmtId="0" fontId="28" fillId="3" borderId="0" applyNumberFormat="0" applyBorder="0" applyAlignment="0" applyProtection="0"/>
    <xf numFmtId="0" fontId="28" fillId="3" borderId="0" applyNumberFormat="0" applyBorder="0" applyAlignment="0" applyProtection="0"/>
    <xf numFmtId="0" fontId="28" fillId="4" borderId="0" applyNumberFormat="0" applyBorder="0" applyAlignment="0" applyProtection="0"/>
    <xf numFmtId="0" fontId="28" fillId="4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6" borderId="0" applyNumberFormat="0" applyBorder="0" applyAlignment="0" applyProtection="0"/>
    <xf numFmtId="0" fontId="28" fillId="6" borderId="0" applyNumberFormat="0" applyBorder="0" applyAlignment="0" applyProtection="0"/>
    <xf numFmtId="0" fontId="28" fillId="7" borderId="0" applyNumberFormat="0" applyBorder="0" applyAlignment="0" applyProtection="0"/>
    <xf numFmtId="0" fontId="28" fillId="7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30" fillId="16" borderId="1" applyNumberFormat="0" applyAlignment="0" applyProtection="0"/>
    <xf numFmtId="0" fontId="30" fillId="16" borderId="1" applyNumberFormat="0" applyAlignment="0" applyProtection="0"/>
    <xf numFmtId="0" fontId="31" fillId="0" borderId="2" applyNumberFormat="0" applyFill="0" applyAlignment="0" applyProtection="0"/>
    <xf numFmtId="0" fontId="31" fillId="0" borderId="2" applyNumberFormat="0" applyFill="0" applyAlignment="0" applyProtection="0"/>
    <xf numFmtId="0" fontId="32" fillId="17" borderId="3" applyNumberFormat="0" applyAlignment="0" applyProtection="0"/>
    <xf numFmtId="0" fontId="32" fillId="17" borderId="3" applyNumberFormat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20" borderId="0" applyNumberFormat="0" applyBorder="0" applyAlignment="0" applyProtection="0"/>
    <xf numFmtId="0" fontId="29" fillId="20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21" borderId="0" applyNumberFormat="0" applyBorder="0" applyAlignment="0" applyProtection="0"/>
    <xf numFmtId="0" fontId="29" fillId="21" borderId="0" applyNumberFormat="0" applyBorder="0" applyAlignment="0" applyProtection="0"/>
    <xf numFmtId="166" fontId="19" fillId="0" borderId="0" applyFont="0" applyFill="0" applyBorder="0" applyAlignment="0" applyProtection="0"/>
    <xf numFmtId="0" fontId="33" fillId="7" borderId="1" applyNumberFormat="0" applyAlignment="0" applyProtection="0"/>
    <xf numFmtId="0" fontId="33" fillId="7" borderId="1" applyNumberFormat="0" applyAlignment="0" applyProtection="0"/>
    <xf numFmtId="0" fontId="51" fillId="0" borderId="0" applyNumberFormat="0" applyBorder="0" applyAlignment="0"/>
    <xf numFmtId="40" fontId="1" fillId="0" borderId="0" applyFont="0" applyFill="0" applyBorder="0" applyAlignment="0" applyProtection="0"/>
    <xf numFmtId="41" fontId="26" fillId="0" borderId="0" applyFont="0" applyFill="0" applyBorder="0" applyAlignment="0" applyProtection="0"/>
    <xf numFmtId="40" fontId="1" fillId="0" borderId="0" applyFont="0" applyFill="0" applyBorder="0" applyAlignment="0" applyProtection="0"/>
    <xf numFmtId="40" fontId="1" fillId="0" borderId="0" applyFont="0" applyFill="0" applyBorder="0" applyAlignment="0" applyProtection="0"/>
    <xf numFmtId="40" fontId="1" fillId="0" borderId="0" applyFont="0" applyFill="0" applyBorder="0" applyAlignment="0" applyProtection="0"/>
    <xf numFmtId="40" fontId="1" fillId="0" borderId="0" applyFont="0" applyFill="0" applyBorder="0" applyAlignment="0" applyProtection="0"/>
    <xf numFmtId="40" fontId="1" fillId="0" borderId="0" applyFont="0" applyFill="0" applyBorder="0" applyAlignment="0" applyProtection="0"/>
    <xf numFmtId="0" fontId="34" fillId="22" borderId="0" applyNumberFormat="0" applyBorder="0" applyAlignment="0" applyProtection="0"/>
    <xf numFmtId="0" fontId="34" fillId="22" borderId="0" applyNumberFormat="0" applyBorder="0" applyAlignment="0" applyProtection="0"/>
    <xf numFmtId="0" fontId="50" fillId="0" borderId="0"/>
    <xf numFmtId="0" fontId="19" fillId="0" borderId="0"/>
    <xf numFmtId="0" fontId="49" fillId="0" borderId="0"/>
    <xf numFmtId="0" fontId="19" fillId="0" borderId="0"/>
    <xf numFmtId="0" fontId="19" fillId="0" borderId="0"/>
    <xf numFmtId="0" fontId="12" fillId="0" borderId="0"/>
    <xf numFmtId="0" fontId="52" fillId="0" borderId="0"/>
    <xf numFmtId="0" fontId="51" fillId="0" borderId="0"/>
    <xf numFmtId="0" fontId="52" fillId="0" borderId="0"/>
    <xf numFmtId="0" fontId="52" fillId="0" borderId="0"/>
    <xf numFmtId="0" fontId="19" fillId="0" borderId="0"/>
    <xf numFmtId="0" fontId="51" fillId="0" borderId="0"/>
    <xf numFmtId="0" fontId="19" fillId="0" borderId="0"/>
    <xf numFmtId="0" fontId="49" fillId="0" borderId="0"/>
    <xf numFmtId="0" fontId="12" fillId="0" borderId="0"/>
    <xf numFmtId="0" fontId="53" fillId="0" borderId="0"/>
    <xf numFmtId="0" fontId="51" fillId="0" borderId="0"/>
    <xf numFmtId="0" fontId="1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8" fillId="23" borderId="4" applyNumberFormat="0" applyFont="0" applyAlignment="0" applyProtection="0"/>
    <xf numFmtId="0" fontId="28" fillId="23" borderId="4" applyNumberFormat="0" applyFont="0" applyAlignment="0" applyProtection="0"/>
    <xf numFmtId="0" fontId="35" fillId="16" borderId="5" applyNumberFormat="0" applyAlignment="0" applyProtection="0"/>
    <xf numFmtId="0" fontId="35" fillId="16" borderId="5" applyNumberFormat="0" applyAlignment="0" applyProtection="0"/>
    <xf numFmtId="9" fontId="3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6" applyNumberFormat="0" applyFill="0" applyAlignment="0" applyProtection="0"/>
    <xf numFmtId="0" fontId="40" fillId="0" borderId="6" applyNumberFormat="0" applyFill="0" applyAlignment="0" applyProtection="0"/>
    <xf numFmtId="0" fontId="41" fillId="0" borderId="7" applyNumberFormat="0" applyFill="0" applyAlignment="0" applyProtection="0"/>
    <xf numFmtId="0" fontId="41" fillId="0" borderId="7" applyNumberFormat="0" applyFill="0" applyAlignment="0" applyProtection="0"/>
    <xf numFmtId="0" fontId="42" fillId="0" borderId="8" applyNumberFormat="0" applyFill="0" applyAlignment="0" applyProtection="0"/>
    <xf numFmtId="0" fontId="42" fillId="0" borderId="8" applyNumberFormat="0" applyFill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3" fillId="0" borderId="9" applyNumberFormat="0" applyFill="0" applyAlignment="0" applyProtection="0"/>
    <xf numFmtId="0" fontId="43" fillId="0" borderId="9" applyNumberFormat="0" applyFill="0" applyAlignment="0" applyProtection="0"/>
    <xf numFmtId="0" fontId="44" fillId="3" borderId="0" applyNumberFormat="0" applyBorder="0" applyAlignment="0" applyProtection="0"/>
    <xf numFmtId="0" fontId="44" fillId="3" borderId="0" applyNumberFormat="0" applyBorder="0" applyAlignment="0" applyProtection="0"/>
    <xf numFmtId="0" fontId="45" fillId="4" borderId="0" applyNumberFormat="0" applyBorder="0" applyAlignment="0" applyProtection="0"/>
    <xf numFmtId="0" fontId="45" fillId="4" borderId="0" applyNumberFormat="0" applyBorder="0" applyAlignment="0" applyProtection="0"/>
    <xf numFmtId="165" fontId="26" fillId="0" borderId="0" applyFont="0" applyFill="0" applyBorder="0" applyAlignment="0" applyProtection="0"/>
    <xf numFmtId="0" fontId="50" fillId="0" borderId="0"/>
    <xf numFmtId="0" fontId="12" fillId="0" borderId="0"/>
  </cellStyleXfs>
  <cellXfs count="440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left"/>
    </xf>
    <xf numFmtId="0" fontId="4" fillId="0" borderId="0" xfId="0" applyFont="1"/>
    <xf numFmtId="0" fontId="6" fillId="0" borderId="0" xfId="0" applyFont="1" applyAlignment="1">
      <alignment horizontal="right" vertical="center"/>
    </xf>
    <xf numFmtId="0" fontId="3" fillId="0" borderId="10" xfId="0" applyFont="1" applyBorder="1" applyAlignment="1">
      <alignment horizontal="centerContinuous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Continuous" vertical="center"/>
    </xf>
    <xf numFmtId="0" fontId="3" fillId="0" borderId="13" xfId="0" applyFont="1" applyBorder="1" applyAlignment="1">
      <alignment horizontal="center"/>
    </xf>
    <xf numFmtId="0" fontId="6" fillId="0" borderId="15" xfId="0" applyFont="1" applyBorder="1" applyAlignment="1">
      <alignment horizontal="right" vertical="center"/>
    </xf>
    <xf numFmtId="0" fontId="3" fillId="0" borderId="18" xfId="0" applyFont="1" applyBorder="1" applyAlignment="1">
      <alignment horizontal="left"/>
    </xf>
    <xf numFmtId="0" fontId="3" fillId="0" borderId="19" xfId="0" applyFont="1" applyBorder="1" applyAlignment="1">
      <alignment horizontal="left"/>
    </xf>
    <xf numFmtId="0" fontId="9" fillId="0" borderId="20" xfId="0" applyFont="1" applyBorder="1" applyAlignment="1">
      <alignment horizontal="center" vertical="center"/>
    </xf>
    <xf numFmtId="0" fontId="2" fillId="0" borderId="0" xfId="91" applyFont="1" applyAlignment="1">
      <alignment horizontal="left" vertical="top"/>
    </xf>
    <xf numFmtId="0" fontId="3" fillId="0" borderId="0" xfId="91" applyFont="1" applyAlignment="1">
      <alignment horizontal="center"/>
    </xf>
    <xf numFmtId="0" fontId="3" fillId="0" borderId="0" xfId="91" applyFont="1"/>
    <xf numFmtId="0" fontId="9" fillId="0" borderId="20" xfId="91" applyFont="1" applyBorder="1" applyAlignment="1">
      <alignment horizontal="center" vertical="center"/>
    </xf>
    <xf numFmtId="0" fontId="6" fillId="0" borderId="21" xfId="91" applyFont="1" applyBorder="1" applyAlignment="1">
      <alignment horizontal="center" vertical="center"/>
    </xf>
    <xf numFmtId="0" fontId="6" fillId="0" borderId="22" xfId="91" applyFont="1" applyBorder="1" applyAlignment="1">
      <alignment horizontal="right" vertical="center"/>
    </xf>
    <xf numFmtId="0" fontId="12" fillId="0" borderId="0" xfId="90"/>
    <xf numFmtId="0" fontId="13" fillId="0" borderId="23" xfId="90" applyFont="1" applyBorder="1" applyAlignment="1">
      <alignment horizontal="centerContinuous" vertical="center" wrapText="1"/>
    </xf>
    <xf numFmtId="0" fontId="3" fillId="0" borderId="24" xfId="90" applyFont="1" applyBorder="1" applyAlignment="1">
      <alignment horizontal="centerContinuous" vertical="center" wrapText="1"/>
    </xf>
    <xf numFmtId="0" fontId="6" fillId="0" borderId="25" xfId="90" applyFont="1" applyBorder="1" applyAlignment="1">
      <alignment horizontal="center" vertical="center"/>
    </xf>
    <xf numFmtId="0" fontId="14" fillId="0" borderId="26" xfId="90" applyFont="1" applyBorder="1" applyAlignment="1">
      <alignment horizontal="centerContinuous" vertical="center" wrapText="1"/>
    </xf>
    <xf numFmtId="0" fontId="14" fillId="0" borderId="0" xfId="90" applyFont="1" applyAlignment="1">
      <alignment horizontal="centerContinuous" vertical="center" wrapText="1"/>
    </xf>
    <xf numFmtId="0" fontId="14" fillId="0" borderId="27" xfId="90" applyFont="1" applyBorder="1" applyAlignment="1">
      <alignment horizontal="center" vertical="center" wrapText="1"/>
    </xf>
    <xf numFmtId="0" fontId="14" fillId="0" borderId="27" xfId="90" applyFont="1" applyBorder="1" applyAlignment="1">
      <alignment horizontal="centerContinuous" vertical="center" wrapText="1"/>
    </xf>
    <xf numFmtId="0" fontId="6" fillId="0" borderId="22" xfId="90" applyFont="1" applyBorder="1" applyAlignment="1">
      <alignment horizontal="right" vertical="center"/>
    </xf>
    <xf numFmtId="0" fontId="3" fillId="0" borderId="28" xfId="90" applyFont="1" applyBorder="1" applyAlignment="1">
      <alignment horizontal="center"/>
    </xf>
    <xf numFmtId="0" fontId="3" fillId="0" borderId="0" xfId="89" applyFont="1"/>
    <xf numFmtId="0" fontId="4" fillId="0" borderId="0" xfId="89" applyFont="1"/>
    <xf numFmtId="0" fontId="3" fillId="0" borderId="0" xfId="89" applyFont="1" applyAlignment="1">
      <alignment horizontal="center"/>
    </xf>
    <xf numFmtId="0" fontId="3" fillId="0" borderId="10" xfId="89" applyFont="1" applyBorder="1" applyAlignment="1">
      <alignment horizontal="centerContinuous"/>
    </xf>
    <xf numFmtId="0" fontId="3" fillId="0" borderId="11" xfId="89" applyFont="1" applyBorder="1" applyAlignment="1">
      <alignment horizontal="center"/>
    </xf>
    <xf numFmtId="0" fontId="6" fillId="0" borderId="12" xfId="89" applyFont="1" applyBorder="1" applyAlignment="1">
      <alignment horizontal="centerContinuous" vertical="center"/>
    </xf>
    <xf numFmtId="0" fontId="3" fillId="0" borderId="12" xfId="89" applyFont="1" applyBorder="1" applyAlignment="1">
      <alignment horizontal="centerContinuous" vertical="center"/>
    </xf>
    <xf numFmtId="0" fontId="3" fillId="0" borderId="29" xfId="89" applyFont="1" applyBorder="1" applyAlignment="1">
      <alignment horizontal="centerContinuous" vertical="center"/>
    </xf>
    <xf numFmtId="0" fontId="6" fillId="0" borderId="21" xfId="89" applyFont="1" applyBorder="1" applyAlignment="1">
      <alignment horizontal="center" vertical="center"/>
    </xf>
    <xf numFmtId="0" fontId="3" fillId="0" borderId="30" xfId="89" applyFont="1" applyBorder="1" applyAlignment="1">
      <alignment horizontal="center"/>
    </xf>
    <xf numFmtId="0" fontId="15" fillId="0" borderId="31" xfId="89" applyFont="1" applyBorder="1" applyAlignment="1">
      <alignment horizontal="center"/>
    </xf>
    <xf numFmtId="0" fontId="15" fillId="0" borderId="32" xfId="89" applyFont="1" applyBorder="1" applyAlignment="1">
      <alignment horizontal="center"/>
    </xf>
    <xf numFmtId="0" fontId="15" fillId="0" borderId="33" xfId="89" applyFont="1" applyBorder="1" applyAlignment="1">
      <alignment horizontal="center"/>
    </xf>
    <xf numFmtId="0" fontId="6" fillId="0" borderId="22" xfId="89" applyFont="1" applyBorder="1" applyAlignment="1">
      <alignment horizontal="right" vertical="center"/>
    </xf>
    <xf numFmtId="0" fontId="3" fillId="0" borderId="28" xfId="89" applyFont="1" applyBorder="1" applyAlignment="1">
      <alignment horizontal="center"/>
    </xf>
    <xf numFmtId="0" fontId="3" fillId="0" borderId="0" xfId="88" applyFont="1"/>
    <xf numFmtId="0" fontId="4" fillId="0" borderId="0" xfId="88" applyFont="1"/>
    <xf numFmtId="0" fontId="3" fillId="0" borderId="0" xfId="88" applyFont="1" applyAlignment="1">
      <alignment horizontal="center"/>
    </xf>
    <xf numFmtId="0" fontId="3" fillId="0" borderId="10" xfId="88" applyFont="1" applyBorder="1" applyAlignment="1">
      <alignment horizontal="centerContinuous"/>
    </xf>
    <xf numFmtId="0" fontId="3" fillId="0" borderId="11" xfId="88" applyFont="1" applyBorder="1" applyAlignment="1">
      <alignment horizontal="center"/>
    </xf>
    <xf numFmtId="0" fontId="6" fillId="0" borderId="12" xfId="88" applyFont="1" applyBorder="1" applyAlignment="1">
      <alignment horizontal="centerContinuous" vertical="center"/>
    </xf>
    <xf numFmtId="0" fontId="3" fillId="0" borderId="12" xfId="88" applyFont="1" applyBorder="1" applyAlignment="1">
      <alignment horizontal="centerContinuous" vertical="center"/>
    </xf>
    <xf numFmtId="0" fontId="3" fillId="0" borderId="29" xfId="88" applyFont="1" applyBorder="1" applyAlignment="1">
      <alignment horizontal="centerContinuous" vertical="center"/>
    </xf>
    <xf numFmtId="0" fontId="6" fillId="0" borderId="21" xfId="88" applyFont="1" applyBorder="1" applyAlignment="1">
      <alignment horizontal="center" vertical="center"/>
    </xf>
    <xf numFmtId="0" fontId="6" fillId="0" borderId="34" xfId="88" applyFont="1" applyBorder="1" applyAlignment="1">
      <alignment horizontal="centerContinuous" vertical="center"/>
    </xf>
    <xf numFmtId="0" fontId="3" fillId="0" borderId="30" xfId="88" applyFont="1" applyBorder="1" applyAlignment="1">
      <alignment horizontal="center"/>
    </xf>
    <xf numFmtId="0" fontId="15" fillId="0" borderId="31" xfId="88" applyFont="1" applyBorder="1" applyAlignment="1">
      <alignment horizontal="center"/>
    </xf>
    <xf numFmtId="0" fontId="15" fillId="0" borderId="32" xfId="88" applyFont="1" applyBorder="1" applyAlignment="1">
      <alignment horizontal="center"/>
    </xf>
    <xf numFmtId="0" fontId="15" fillId="0" borderId="33" xfId="88" applyFont="1" applyBorder="1" applyAlignment="1">
      <alignment horizontal="center"/>
    </xf>
    <xf numFmtId="0" fontId="6" fillId="0" borderId="22" xfId="88" applyFont="1" applyBorder="1" applyAlignment="1">
      <alignment horizontal="right" vertical="center"/>
    </xf>
    <xf numFmtId="0" fontId="3" fillId="0" borderId="28" xfId="88" applyFont="1" applyBorder="1" applyAlignment="1">
      <alignment horizontal="center"/>
    </xf>
    <xf numFmtId="0" fontId="3" fillId="0" borderId="0" xfId="87" applyFont="1"/>
    <xf numFmtId="0" fontId="6" fillId="0" borderId="37" xfId="0" applyFont="1" applyBorder="1" applyAlignment="1">
      <alignment horizontal="center" vertical="center"/>
    </xf>
    <xf numFmtId="0" fontId="18" fillId="0" borderId="0" xfId="0" applyFont="1"/>
    <xf numFmtId="0" fontId="6" fillId="0" borderId="22" xfId="0" applyFont="1" applyBorder="1" applyAlignment="1">
      <alignment horizontal="right" vertical="center"/>
    </xf>
    <xf numFmtId="0" fontId="3" fillId="0" borderId="28" xfId="0" applyFont="1" applyBorder="1" applyAlignment="1">
      <alignment horizontal="center"/>
    </xf>
    <xf numFmtId="0" fontId="3" fillId="0" borderId="29" xfId="0" applyFont="1" applyBorder="1" applyAlignment="1">
      <alignment horizontal="centerContinuous" vertical="center"/>
    </xf>
    <xf numFmtId="0" fontId="6" fillId="0" borderId="21" xfId="0" applyFont="1" applyBorder="1" applyAlignment="1">
      <alignment horizontal="center" vertical="center"/>
    </xf>
    <xf numFmtId="0" fontId="6" fillId="0" borderId="34" xfId="0" applyFont="1" applyBorder="1" applyAlignment="1">
      <alignment horizontal="centerContinuous" vertical="center" wrapText="1"/>
    </xf>
    <xf numFmtId="0" fontId="6" fillId="0" borderId="43" xfId="88" applyFont="1" applyBorder="1" applyAlignment="1">
      <alignment horizontal="centerContinuous" vertical="center"/>
    </xf>
    <xf numFmtId="0" fontId="3" fillId="0" borderId="48" xfId="0" applyFont="1" applyBorder="1" applyAlignment="1">
      <alignment horizontal="left"/>
    </xf>
    <xf numFmtId="0" fontId="6" fillId="0" borderId="0" xfId="89" applyFont="1" applyAlignment="1">
      <alignment horizontal="right" vertical="center"/>
    </xf>
    <xf numFmtId="0" fontId="3" fillId="24" borderId="0" xfId="89" applyFont="1" applyFill="1"/>
    <xf numFmtId="0" fontId="6" fillId="0" borderId="53" xfId="89" applyFont="1" applyBorder="1" applyAlignment="1">
      <alignment horizontal="center" vertical="center"/>
    </xf>
    <xf numFmtId="0" fontId="6" fillId="0" borderId="53" xfId="89" applyFont="1" applyBorder="1" applyAlignment="1">
      <alignment vertical="center"/>
    </xf>
    <xf numFmtId="3" fontId="3" fillId="0" borderId="61" xfId="0" applyNumberFormat="1" applyFont="1" applyBorder="1" applyProtection="1">
      <protection locked="0"/>
    </xf>
    <xf numFmtId="3" fontId="3" fillId="0" borderId="62" xfId="0" applyNumberFormat="1" applyFont="1" applyBorder="1" applyProtection="1">
      <protection locked="0"/>
    </xf>
    <xf numFmtId="4" fontId="3" fillId="0" borderId="61" xfId="0" applyNumberFormat="1" applyFont="1" applyBorder="1" applyProtection="1">
      <protection locked="0"/>
    </xf>
    <xf numFmtId="3" fontId="12" fillId="0" borderId="64" xfId="0" applyNumberFormat="1" applyFont="1" applyBorder="1" applyProtection="1">
      <protection locked="0"/>
    </xf>
    <xf numFmtId="3" fontId="12" fillId="0" borderId="65" xfId="0" applyNumberFormat="1" applyFont="1" applyBorder="1" applyProtection="1">
      <protection locked="0"/>
    </xf>
    <xf numFmtId="3" fontId="12" fillId="0" borderId="66" xfId="0" applyNumberFormat="1" applyFont="1" applyBorder="1" applyProtection="1">
      <protection locked="0"/>
    </xf>
    <xf numFmtId="3" fontId="12" fillId="0" borderId="67" xfId="0" applyNumberFormat="1" applyFont="1" applyBorder="1" applyProtection="1">
      <protection locked="0"/>
    </xf>
    <xf numFmtId="0" fontId="3" fillId="0" borderId="71" xfId="0" applyFont="1" applyBorder="1" applyAlignment="1">
      <alignment horizontal="center"/>
    </xf>
    <xf numFmtId="0" fontId="3" fillId="0" borderId="73" xfId="0" applyFont="1" applyBorder="1" applyAlignment="1">
      <alignment horizontal="center"/>
    </xf>
    <xf numFmtId="3" fontId="3" fillId="0" borderId="61" xfId="88" applyNumberFormat="1" applyFont="1" applyBorder="1" applyProtection="1">
      <protection locked="0"/>
    </xf>
    <xf numFmtId="3" fontId="3" fillId="0" borderId="47" xfId="88" applyNumberFormat="1" applyFont="1" applyBorder="1" applyProtection="1">
      <protection locked="0"/>
    </xf>
    <xf numFmtId="3" fontId="3" fillId="0" borderId="72" xfId="88" applyNumberFormat="1" applyFont="1" applyBorder="1" applyProtection="1">
      <protection locked="0"/>
    </xf>
    <xf numFmtId="3" fontId="3" fillId="0" borderId="57" xfId="88" applyNumberFormat="1" applyFont="1" applyBorder="1" applyProtection="1">
      <protection locked="0"/>
    </xf>
    <xf numFmtId="3" fontId="3" fillId="0" borderId="74" xfId="88" applyNumberFormat="1" applyFont="1" applyBorder="1" applyProtection="1">
      <protection locked="0"/>
    </xf>
    <xf numFmtId="3" fontId="3" fillId="0" borderId="17" xfId="88" applyNumberFormat="1" applyFont="1" applyBorder="1" applyProtection="1">
      <protection locked="0"/>
    </xf>
    <xf numFmtId="3" fontId="3" fillId="0" borderId="77" xfId="88" applyNumberFormat="1" applyFont="1" applyBorder="1" applyProtection="1">
      <protection locked="0"/>
    </xf>
    <xf numFmtId="0" fontId="15" fillId="0" borderId="31" xfId="0" applyFont="1" applyBorder="1" applyAlignment="1">
      <alignment horizontal="center"/>
    </xf>
    <xf numFmtId="0" fontId="15" fillId="0" borderId="32" xfId="0" applyFont="1" applyBorder="1" applyAlignment="1">
      <alignment horizontal="center"/>
    </xf>
    <xf numFmtId="3" fontId="3" fillId="0" borderId="47" xfId="0" applyNumberFormat="1" applyFont="1" applyBorder="1" applyProtection="1">
      <protection locked="0"/>
    </xf>
    <xf numFmtId="3" fontId="3" fillId="0" borderId="71" xfId="0" applyNumberFormat="1" applyFont="1" applyBorder="1" applyProtection="1">
      <protection locked="0"/>
    </xf>
    <xf numFmtId="3" fontId="3" fillId="0" borderId="61" xfId="89" applyNumberFormat="1" applyFont="1" applyBorder="1" applyProtection="1">
      <protection locked="0"/>
    </xf>
    <xf numFmtId="3" fontId="3" fillId="0" borderId="47" xfId="89" applyNumberFormat="1" applyFont="1" applyBorder="1" applyProtection="1">
      <protection locked="0"/>
    </xf>
    <xf numFmtId="3" fontId="3" fillId="0" borderId="72" xfId="89" applyNumberFormat="1" applyFont="1" applyBorder="1" applyProtection="1">
      <protection locked="0"/>
    </xf>
    <xf numFmtId="3" fontId="3" fillId="0" borderId="57" xfId="89" applyNumberFormat="1" applyFont="1" applyBorder="1" applyProtection="1">
      <protection locked="0"/>
    </xf>
    <xf numFmtId="3" fontId="3" fillId="0" borderId="74" xfId="89" applyNumberFormat="1" applyFont="1" applyBorder="1" applyProtection="1">
      <protection locked="0"/>
    </xf>
    <xf numFmtId="3" fontId="3" fillId="0" borderId="73" xfId="89" applyNumberFormat="1" applyFont="1" applyBorder="1" applyProtection="1">
      <protection locked="0"/>
    </xf>
    <xf numFmtId="0" fontId="24" fillId="0" borderId="0" xfId="0" applyFont="1"/>
    <xf numFmtId="0" fontId="3" fillId="0" borderId="14" xfId="0" applyFont="1" applyBorder="1"/>
    <xf numFmtId="0" fontId="3" fillId="0" borderId="36" xfId="0" applyFont="1" applyBorder="1"/>
    <xf numFmtId="3" fontId="3" fillId="0" borderId="84" xfId="91" applyNumberFormat="1" applyFont="1" applyBorder="1" applyProtection="1">
      <protection locked="0"/>
    </xf>
    <xf numFmtId="3" fontId="3" fillId="0" borderId="73" xfId="91" applyNumberFormat="1" applyFont="1" applyBorder="1" applyProtection="1">
      <protection locked="0"/>
    </xf>
    <xf numFmtId="3" fontId="3" fillId="0" borderId="76" xfId="91" applyNumberFormat="1" applyFont="1" applyBorder="1" applyProtection="1">
      <protection locked="0"/>
    </xf>
    <xf numFmtId="3" fontId="3" fillId="0" borderId="71" xfId="91" applyNumberFormat="1" applyFont="1" applyBorder="1" applyProtection="1">
      <protection locked="0"/>
    </xf>
    <xf numFmtId="0" fontId="14" fillId="0" borderId="75" xfId="91" applyFont="1" applyBorder="1" applyAlignment="1">
      <alignment horizontal="centerContinuous" vertical="center"/>
    </xf>
    <xf numFmtId="0" fontId="9" fillId="0" borderId="10" xfId="90" applyFont="1" applyBorder="1" applyAlignment="1">
      <alignment horizontal="centerContinuous"/>
    </xf>
    <xf numFmtId="0" fontId="9" fillId="0" borderId="85" xfId="89" applyFont="1" applyBorder="1" applyAlignment="1">
      <alignment horizontal="center" vertical="center"/>
    </xf>
    <xf numFmtId="0" fontId="9" fillId="0" borderId="85" xfId="88" applyFont="1" applyBorder="1" applyAlignment="1">
      <alignment horizontal="center" vertical="center"/>
    </xf>
    <xf numFmtId="0" fontId="24" fillId="0" borderId="0" xfId="91" applyFont="1"/>
    <xf numFmtId="0" fontId="21" fillId="0" borderId="31" xfId="0" applyFont="1" applyBorder="1" applyAlignment="1">
      <alignment horizontal="center"/>
    </xf>
    <xf numFmtId="0" fontId="21" fillId="0" borderId="88" xfId="0" applyFont="1" applyBorder="1" applyAlignment="1">
      <alignment horizontal="center"/>
    </xf>
    <xf numFmtId="0" fontId="6" fillId="0" borderId="90" xfId="0" applyFont="1" applyBorder="1" applyAlignment="1">
      <alignment horizontal="center" vertical="center"/>
    </xf>
    <xf numFmtId="0" fontId="2" fillId="0" borderId="92" xfId="91" applyFont="1" applyBorder="1" applyAlignment="1">
      <alignment horizontal="left" vertical="top"/>
    </xf>
    <xf numFmtId="0" fontId="6" fillId="0" borderId="69" xfId="0" applyFont="1" applyBorder="1" applyAlignment="1">
      <alignment horizontal="right" vertical="center"/>
    </xf>
    <xf numFmtId="0" fontId="15" fillId="0" borderId="33" xfId="0" applyFont="1" applyBorder="1" applyAlignment="1">
      <alignment horizontal="center"/>
    </xf>
    <xf numFmtId="0" fontId="3" fillId="0" borderId="11" xfId="91" applyFont="1" applyBorder="1" applyAlignment="1">
      <alignment horizontal="center"/>
    </xf>
    <xf numFmtId="0" fontId="7" fillId="0" borderId="0" xfId="0" applyFont="1" applyAlignment="1">
      <alignment vertical="top" wrapText="1"/>
    </xf>
    <xf numFmtId="3" fontId="3" fillId="24" borderId="61" xfId="0" applyNumberFormat="1" applyFont="1" applyFill="1" applyBorder="1" applyProtection="1">
      <protection locked="0"/>
    </xf>
    <xf numFmtId="3" fontId="3" fillId="24" borderId="47" xfId="0" applyNumberFormat="1" applyFont="1" applyFill="1" applyBorder="1" applyProtection="1">
      <protection locked="0"/>
    </xf>
    <xf numFmtId="3" fontId="3" fillId="24" borderId="71" xfId="0" applyNumberFormat="1" applyFont="1" applyFill="1" applyBorder="1" applyProtection="1">
      <protection locked="0"/>
    </xf>
    <xf numFmtId="3" fontId="3" fillId="0" borderId="16" xfId="90" applyNumberFormat="1" applyFont="1" applyBorder="1" applyProtection="1">
      <protection locked="0"/>
    </xf>
    <xf numFmtId="3" fontId="3" fillId="0" borderId="94" xfId="90" applyNumberFormat="1" applyFont="1" applyBorder="1" applyProtection="1">
      <protection locked="0"/>
    </xf>
    <xf numFmtId="3" fontId="3" fillId="0" borderId="73" xfId="90" applyNumberFormat="1" applyFont="1" applyBorder="1" applyProtection="1">
      <protection locked="0"/>
    </xf>
    <xf numFmtId="3" fontId="3" fillId="0" borderId="95" xfId="90" applyNumberFormat="1" applyFont="1" applyBorder="1" applyProtection="1">
      <protection locked="0"/>
    </xf>
    <xf numFmtId="3" fontId="3" fillId="0" borderId="17" xfId="90" applyNumberFormat="1" applyFont="1" applyBorder="1" applyProtection="1">
      <protection locked="0"/>
    </xf>
    <xf numFmtId="3" fontId="3" fillId="0" borderId="61" xfId="90" applyNumberFormat="1" applyFont="1" applyBorder="1" applyProtection="1">
      <protection locked="0"/>
    </xf>
    <xf numFmtId="3" fontId="3" fillId="0" borderId="57" xfId="90" applyNumberFormat="1" applyFont="1" applyBorder="1" applyProtection="1">
      <protection locked="0"/>
    </xf>
    <xf numFmtId="3" fontId="3" fillId="0" borderId="47" xfId="90" applyNumberFormat="1" applyFont="1" applyBorder="1" applyProtection="1">
      <protection locked="0"/>
    </xf>
    <xf numFmtId="3" fontId="3" fillId="0" borderId="74" xfId="90" applyNumberFormat="1" applyFont="1" applyBorder="1" applyProtection="1">
      <protection locked="0"/>
    </xf>
    <xf numFmtId="3" fontId="3" fillId="0" borderId="77" xfId="90" applyNumberFormat="1" applyFont="1" applyBorder="1" applyProtection="1">
      <protection locked="0"/>
    </xf>
    <xf numFmtId="0" fontId="3" fillId="0" borderId="37" xfId="0" applyFont="1" applyBorder="1" applyAlignment="1">
      <alignment horizontal="centerContinuous"/>
    </xf>
    <xf numFmtId="0" fontId="3" fillId="0" borderId="97" xfId="0" applyFont="1" applyBorder="1" applyAlignment="1">
      <alignment horizontal="center"/>
    </xf>
    <xf numFmtId="0" fontId="3" fillId="0" borderId="73" xfId="91" applyFont="1" applyBorder="1" applyAlignment="1">
      <alignment horizontal="centerContinuous" vertical="center" wrapText="1"/>
    </xf>
    <xf numFmtId="0" fontId="14" fillId="0" borderId="98" xfId="91" applyFont="1" applyBorder="1" applyAlignment="1">
      <alignment horizontal="centerContinuous" vertical="center"/>
    </xf>
    <xf numFmtId="168" fontId="3" fillId="24" borderId="61" xfId="0" applyNumberFormat="1" applyFont="1" applyFill="1" applyBorder="1"/>
    <xf numFmtId="168" fontId="3" fillId="24" borderId="86" xfId="0" applyNumberFormat="1" applyFont="1" applyFill="1" applyBorder="1"/>
    <xf numFmtId="168" fontId="3" fillId="0" borderId="99" xfId="0" applyNumberFormat="1" applyFont="1" applyBorder="1"/>
    <xf numFmtId="168" fontId="3" fillId="0" borderId="100" xfId="0" applyNumberFormat="1" applyFont="1" applyBorder="1"/>
    <xf numFmtId="168" fontId="3" fillId="0" borderId="101" xfId="0" applyNumberFormat="1" applyFont="1" applyBorder="1"/>
    <xf numFmtId="168" fontId="3" fillId="24" borderId="62" xfId="0" applyNumberFormat="1" applyFont="1" applyFill="1" applyBorder="1"/>
    <xf numFmtId="168" fontId="3" fillId="24" borderId="99" xfId="88" applyNumberFormat="1" applyFont="1" applyFill="1" applyBorder="1"/>
    <xf numFmtId="168" fontId="3" fillId="24" borderId="100" xfId="88" applyNumberFormat="1" applyFont="1" applyFill="1" applyBorder="1"/>
    <xf numFmtId="168" fontId="3" fillId="24" borderId="101" xfId="88" applyNumberFormat="1" applyFont="1" applyFill="1" applyBorder="1"/>
    <xf numFmtId="168" fontId="3" fillId="24" borderId="74" xfId="88" applyNumberFormat="1" applyFont="1" applyFill="1" applyBorder="1"/>
    <xf numFmtId="168" fontId="3" fillId="24" borderId="102" xfId="88" applyNumberFormat="1" applyFont="1" applyFill="1" applyBorder="1"/>
    <xf numFmtId="168" fontId="3" fillId="24" borderId="64" xfId="88" applyNumberFormat="1" applyFont="1" applyFill="1" applyBorder="1"/>
    <xf numFmtId="168" fontId="3" fillId="24" borderId="84" xfId="89" applyNumberFormat="1" applyFont="1" applyFill="1" applyBorder="1"/>
    <xf numFmtId="168" fontId="3" fillId="24" borderId="102" xfId="89" applyNumberFormat="1" applyFont="1" applyFill="1" applyBorder="1"/>
    <xf numFmtId="168" fontId="3" fillId="24" borderId="63" xfId="89" applyNumberFormat="1" applyFont="1" applyFill="1" applyBorder="1"/>
    <xf numFmtId="168" fontId="3" fillId="24" borderId="64" xfId="89" applyNumberFormat="1" applyFont="1" applyFill="1" applyBorder="1"/>
    <xf numFmtId="168" fontId="3" fillId="24" borderId="99" xfId="89" applyNumberFormat="1" applyFont="1" applyFill="1" applyBorder="1"/>
    <xf numFmtId="168" fontId="3" fillId="24" borderId="101" xfId="89" applyNumberFormat="1" applyFont="1" applyFill="1" applyBorder="1"/>
    <xf numFmtId="168" fontId="3" fillId="24" borderId="100" xfId="89" applyNumberFormat="1" applyFont="1" applyFill="1" applyBorder="1"/>
    <xf numFmtId="168" fontId="3" fillId="24" borderId="76" xfId="90" applyNumberFormat="1" applyFont="1" applyFill="1" applyBorder="1"/>
    <xf numFmtId="168" fontId="3" fillId="24" borderId="71" xfId="90" applyNumberFormat="1" applyFont="1" applyFill="1" applyBorder="1"/>
    <xf numFmtId="168" fontId="3" fillId="24" borderId="99" xfId="90" applyNumberFormat="1" applyFont="1" applyFill="1" applyBorder="1"/>
    <xf numFmtId="168" fontId="3" fillId="24" borderId="100" xfId="90" applyNumberFormat="1" applyFont="1" applyFill="1" applyBorder="1"/>
    <xf numFmtId="168" fontId="3" fillId="24" borderId="99" xfId="91" applyNumberFormat="1" applyFont="1" applyFill="1" applyBorder="1"/>
    <xf numFmtId="168" fontId="3" fillId="24" borderId="100" xfId="91" applyNumberFormat="1" applyFont="1" applyFill="1" applyBorder="1"/>
    <xf numFmtId="168" fontId="3" fillId="24" borderId="101" xfId="91" applyNumberFormat="1" applyFont="1" applyFill="1" applyBorder="1"/>
    <xf numFmtId="0" fontId="3" fillId="0" borderId="80" xfId="91" applyFont="1" applyBorder="1" applyAlignment="1">
      <alignment horizontal="centerContinuous" vertical="center" wrapText="1"/>
    </xf>
    <xf numFmtId="168" fontId="3" fillId="24" borderId="103" xfId="0" applyNumberFormat="1" applyFont="1" applyFill="1" applyBorder="1"/>
    <xf numFmtId="168" fontId="3" fillId="24" borderId="104" xfId="0" applyNumberFormat="1" applyFont="1" applyFill="1" applyBorder="1"/>
    <xf numFmtId="0" fontId="13" fillId="0" borderId="16" xfId="91" applyFont="1" applyBorder="1" applyAlignment="1">
      <alignment horizontal="centerContinuous" vertical="center" wrapText="1"/>
    </xf>
    <xf numFmtId="0" fontId="3" fillId="0" borderId="17" xfId="91" applyFont="1" applyBorder="1" applyAlignment="1">
      <alignment horizontal="centerContinuous" vertical="center" wrapText="1"/>
    </xf>
    <xf numFmtId="171" fontId="3" fillId="24" borderId="103" xfId="0" applyNumberFormat="1" applyFont="1" applyFill="1" applyBorder="1"/>
    <xf numFmtId="3" fontId="3" fillId="0" borderId="111" xfId="90" applyNumberFormat="1" applyFont="1" applyBorder="1" applyProtection="1">
      <protection locked="0"/>
    </xf>
    <xf numFmtId="3" fontId="3" fillId="0" borderId="72" xfId="90" applyNumberFormat="1" applyFont="1" applyBorder="1" applyProtection="1">
      <protection locked="0"/>
    </xf>
    <xf numFmtId="168" fontId="3" fillId="24" borderId="110" xfId="90" applyNumberFormat="1" applyFont="1" applyFill="1" applyBorder="1"/>
    <xf numFmtId="168" fontId="3" fillId="24" borderId="112" xfId="90" applyNumberFormat="1" applyFont="1" applyFill="1" applyBorder="1"/>
    <xf numFmtId="168" fontId="3" fillId="24" borderId="113" xfId="90" applyNumberFormat="1" applyFont="1" applyFill="1" applyBorder="1"/>
    <xf numFmtId="0" fontId="14" fillId="0" borderId="114" xfId="90" applyFont="1" applyBorder="1" applyAlignment="1">
      <alignment horizontal="centerContinuous" vertical="center" wrapText="1"/>
    </xf>
    <xf numFmtId="0" fontId="14" fillId="0" borderId="115" xfId="90" applyFont="1" applyBorder="1" applyAlignment="1">
      <alignment horizontal="centerContinuous" vertical="center" wrapText="1"/>
    </xf>
    <xf numFmtId="168" fontId="3" fillId="24" borderId="116" xfId="90" applyNumberFormat="1" applyFont="1" applyFill="1" applyBorder="1"/>
    <xf numFmtId="168" fontId="3" fillId="24" borderId="76" xfId="91" applyNumberFormat="1" applyFont="1" applyFill="1" applyBorder="1"/>
    <xf numFmtId="168" fontId="3" fillId="24" borderId="71" xfId="91" applyNumberFormat="1" applyFont="1" applyFill="1" applyBorder="1"/>
    <xf numFmtId="0" fontId="14" fillId="0" borderId="117" xfId="91" applyFont="1" applyBorder="1" applyAlignment="1">
      <alignment horizontal="centerContinuous" vertical="center"/>
    </xf>
    <xf numFmtId="3" fontId="3" fillId="0" borderId="53" xfId="91" applyNumberFormat="1" applyFont="1" applyBorder="1" applyProtection="1">
      <protection locked="0"/>
    </xf>
    <xf numFmtId="3" fontId="3" fillId="0" borderId="79" xfId="91" applyNumberFormat="1" applyFont="1" applyBorder="1" applyProtection="1">
      <protection locked="0"/>
    </xf>
    <xf numFmtId="168" fontId="3" fillId="24" borderId="110" xfId="91" applyNumberFormat="1" applyFont="1" applyFill="1" applyBorder="1"/>
    <xf numFmtId="0" fontId="14" fillId="0" borderId="118" xfId="91" applyFont="1" applyBorder="1" applyAlignment="1">
      <alignment horizontal="centerContinuous" vertical="center"/>
    </xf>
    <xf numFmtId="3" fontId="3" fillId="0" borderId="42" xfId="91" applyNumberFormat="1" applyFont="1" applyBorder="1" applyProtection="1">
      <protection locked="0"/>
    </xf>
    <xf numFmtId="3" fontId="3" fillId="0" borderId="80" xfId="91" applyNumberFormat="1" applyFont="1" applyBorder="1" applyProtection="1">
      <protection locked="0"/>
    </xf>
    <xf numFmtId="168" fontId="3" fillId="24" borderId="49" xfId="91" applyNumberFormat="1" applyFont="1" applyFill="1" applyBorder="1"/>
    <xf numFmtId="3" fontId="3" fillId="0" borderId="119" xfId="91" applyNumberFormat="1" applyFont="1" applyBorder="1" applyProtection="1">
      <protection locked="0"/>
    </xf>
    <xf numFmtId="168" fontId="3" fillId="24" borderId="113" xfId="91" applyNumberFormat="1" applyFont="1" applyFill="1" applyBorder="1"/>
    <xf numFmtId="168" fontId="3" fillId="24" borderId="121" xfId="91" applyNumberFormat="1" applyFont="1" applyFill="1" applyBorder="1"/>
    <xf numFmtId="0" fontId="3" fillId="0" borderId="100" xfId="91" applyFont="1" applyBorder="1" applyAlignment="1">
      <alignment horizontal="center"/>
    </xf>
    <xf numFmtId="0" fontId="3" fillId="0" borderId="44" xfId="0" applyFont="1" applyBorder="1" applyAlignment="1">
      <alignment horizontal="centerContinuous" vertical="center" wrapText="1"/>
    </xf>
    <xf numFmtId="0" fontId="3" fillId="0" borderId="39" xfId="0" applyFont="1" applyBorder="1" applyAlignment="1">
      <alignment horizontal="justify" wrapText="1"/>
    </xf>
    <xf numFmtId="0" fontId="3" fillId="0" borderId="48" xfId="0" applyFont="1" applyBorder="1" applyAlignment="1">
      <alignment horizontal="justify" wrapText="1"/>
    </xf>
    <xf numFmtId="0" fontId="3" fillId="0" borderId="59" xfId="0" applyFont="1" applyBorder="1" applyAlignment="1">
      <alignment horizontal="justify" wrapText="1"/>
    </xf>
    <xf numFmtId="0" fontId="55" fillId="0" borderId="0" xfId="0" applyFont="1" applyAlignment="1">
      <alignment horizontal="left" vertical="top"/>
    </xf>
    <xf numFmtId="0" fontId="3" fillId="0" borderId="20" xfId="0" applyFont="1" applyBorder="1"/>
    <xf numFmtId="0" fontId="2" fillId="0" borderId="0" xfId="0" applyFont="1" applyAlignment="1">
      <alignment horizontal="right" vertical="top"/>
    </xf>
    <xf numFmtId="0" fontId="16" fillId="0" borderId="0" xfId="0" applyFont="1"/>
    <xf numFmtId="0" fontId="6" fillId="0" borderId="0" xfId="0" applyFont="1"/>
    <xf numFmtId="0" fontId="57" fillId="0" borderId="0" xfId="0" applyFont="1"/>
    <xf numFmtId="0" fontId="12" fillId="0" borderId="50" xfId="0" applyFont="1" applyBorder="1" applyAlignment="1">
      <alignment horizontal="center"/>
    </xf>
    <xf numFmtId="0" fontId="3" fillId="0" borderId="38" xfId="0" applyFont="1" applyBorder="1" applyAlignment="1">
      <alignment horizontal="justify"/>
    </xf>
    <xf numFmtId="0" fontId="48" fillId="0" borderId="0" xfId="0" applyFont="1" applyAlignment="1">
      <alignment wrapText="1"/>
    </xf>
    <xf numFmtId="0" fontId="0" fillId="0" borderId="0" xfId="0" applyProtection="1">
      <protection locked="0"/>
    </xf>
    <xf numFmtId="0" fontId="3" fillId="0" borderId="20" xfId="0" applyFont="1" applyBorder="1" applyAlignment="1">
      <alignment horizontal="justify"/>
    </xf>
    <xf numFmtId="38" fontId="3" fillId="0" borderId="0" xfId="88" applyNumberFormat="1" applyFont="1"/>
    <xf numFmtId="38" fontId="3" fillId="0" borderId="0" xfId="89" applyNumberFormat="1" applyFont="1"/>
    <xf numFmtId="38" fontId="12" fillId="0" borderId="0" xfId="90" applyNumberFormat="1"/>
    <xf numFmtId="38" fontId="3" fillId="0" borderId="0" xfId="0" applyNumberFormat="1" applyFont="1"/>
    <xf numFmtId="38" fontId="3" fillId="0" borderId="0" xfId="91" applyNumberFormat="1" applyFont="1"/>
    <xf numFmtId="0" fontId="9" fillId="0" borderId="125" xfId="0" applyFont="1" applyBorder="1" applyAlignment="1">
      <alignment horizontal="center" vertical="center"/>
    </xf>
    <xf numFmtId="0" fontId="6" fillId="26" borderId="46" xfId="86" applyFont="1" applyFill="1" applyBorder="1" applyAlignment="1">
      <alignment horizontal="center"/>
    </xf>
    <xf numFmtId="38" fontId="3" fillId="0" borderId="0" xfId="59" applyNumberFormat="1" applyFont="1"/>
    <xf numFmtId="168" fontId="3" fillId="24" borderId="61" xfId="0" applyNumberFormat="1" applyFont="1" applyFill="1" applyBorder="1" applyProtection="1">
      <protection locked="0"/>
    </xf>
    <xf numFmtId="168" fontId="3" fillId="24" borderId="47" xfId="0" applyNumberFormat="1" applyFont="1" applyFill="1" applyBorder="1" applyProtection="1">
      <protection locked="0"/>
    </xf>
    <xf numFmtId="168" fontId="3" fillId="0" borderId="61" xfId="0" applyNumberFormat="1" applyFont="1" applyBorder="1" applyProtection="1">
      <protection locked="0"/>
    </xf>
    <xf numFmtId="168" fontId="3" fillId="0" borderId="47" xfId="0" applyNumberFormat="1" applyFont="1" applyBorder="1" applyProtection="1">
      <protection locked="0"/>
    </xf>
    <xf numFmtId="168" fontId="3" fillId="24" borderId="71" xfId="0" applyNumberFormat="1" applyFont="1" applyFill="1" applyBorder="1" applyProtection="1">
      <protection locked="0"/>
    </xf>
    <xf numFmtId="168" fontId="3" fillId="0" borderId="71" xfId="0" applyNumberFormat="1" applyFont="1" applyBorder="1" applyProtection="1">
      <protection locked="0"/>
    </xf>
    <xf numFmtId="168" fontId="3" fillId="0" borderId="84" xfId="91" applyNumberFormat="1" applyFont="1" applyBorder="1" applyProtection="1">
      <protection locked="0"/>
    </xf>
    <xf numFmtId="168" fontId="3" fillId="0" borderId="73" xfId="91" applyNumberFormat="1" applyFont="1" applyBorder="1" applyProtection="1">
      <protection locked="0"/>
    </xf>
    <xf numFmtId="168" fontId="3" fillId="0" borderId="119" xfId="91" applyNumberFormat="1" applyFont="1" applyBorder="1" applyProtection="1">
      <protection locked="0"/>
    </xf>
    <xf numFmtId="168" fontId="3" fillId="0" borderId="42" xfId="91" applyNumberFormat="1" applyFont="1" applyBorder="1" applyProtection="1">
      <protection locked="0"/>
    </xf>
    <xf numFmtId="168" fontId="3" fillId="0" borderId="53" xfId="91" applyNumberFormat="1" applyFont="1" applyBorder="1" applyProtection="1">
      <protection locked="0"/>
    </xf>
    <xf numFmtId="168" fontId="3" fillId="0" borderId="76" xfId="91" applyNumberFormat="1" applyFont="1" applyBorder="1" applyProtection="1">
      <protection locked="0"/>
    </xf>
    <xf numFmtId="168" fontId="3" fillId="0" borderId="71" xfId="91" applyNumberFormat="1" applyFont="1" applyBorder="1" applyProtection="1">
      <protection locked="0"/>
    </xf>
    <xf numFmtId="168" fontId="3" fillId="0" borderId="80" xfId="91" applyNumberFormat="1" applyFont="1" applyBorder="1" applyProtection="1">
      <protection locked="0"/>
    </xf>
    <xf numFmtId="168" fontId="3" fillId="0" borderId="79" xfId="91" applyNumberFormat="1" applyFont="1" applyBorder="1" applyProtection="1">
      <protection locked="0"/>
    </xf>
    <xf numFmtId="168" fontId="3" fillId="0" borderId="62" xfId="0" applyNumberFormat="1" applyFont="1" applyBorder="1" applyProtection="1">
      <protection locked="0"/>
    </xf>
    <xf numFmtId="0" fontId="6" fillId="0" borderId="97" xfId="0" applyFont="1" applyBorder="1" applyAlignment="1">
      <alignment horizontal="center" vertical="center"/>
    </xf>
    <xf numFmtId="0" fontId="12" fillId="0" borderId="72" xfId="0" applyFont="1" applyBorder="1" applyAlignment="1">
      <alignment horizontal="center"/>
    </xf>
    <xf numFmtId="0" fontId="7" fillId="0" borderId="0" xfId="0" applyFont="1" applyAlignment="1">
      <alignment vertical="top"/>
    </xf>
    <xf numFmtId="0" fontId="7" fillId="0" borderId="0" xfId="69" applyFont="1" applyAlignment="1">
      <alignment vertical="top" wrapText="1"/>
    </xf>
    <xf numFmtId="0" fontId="55" fillId="0" borderId="0" xfId="69" applyFont="1" applyAlignment="1">
      <alignment horizontal="left" vertical="top"/>
    </xf>
    <xf numFmtId="0" fontId="3" fillId="0" borderId="0" xfId="69" applyFont="1"/>
    <xf numFmtId="0" fontId="3" fillId="0" borderId="0" xfId="69" applyFont="1" applyAlignment="1">
      <alignment horizontal="center" vertical="center"/>
    </xf>
    <xf numFmtId="0" fontId="15" fillId="0" borderId="0" xfId="69" applyFont="1"/>
    <xf numFmtId="0" fontId="3" fillId="0" borderId="41" xfId="0" applyFont="1" applyBorder="1" applyAlignment="1">
      <alignment horizontal="centerContinuous" vertical="center" wrapText="1"/>
    </xf>
    <xf numFmtId="0" fontId="3" fillId="27" borderId="124" xfId="0" applyFont="1" applyFill="1" applyBorder="1"/>
    <xf numFmtId="0" fontId="56" fillId="28" borderId="0" xfId="0" applyFont="1" applyFill="1" applyAlignment="1">
      <alignment horizontal="center" wrapText="1"/>
    </xf>
    <xf numFmtId="0" fontId="58" fillId="0" borderId="72" xfId="0" applyFont="1" applyBorder="1" applyAlignment="1">
      <alignment horizontal="center"/>
    </xf>
    <xf numFmtId="0" fontId="58" fillId="0" borderId="0" xfId="0" applyFont="1" applyAlignment="1">
      <alignment horizontal="center"/>
    </xf>
    <xf numFmtId="0" fontId="15" fillId="0" borderId="0" xfId="0" applyFont="1"/>
    <xf numFmtId="0" fontId="3" fillId="0" borderId="108" xfId="0" applyFont="1" applyBorder="1"/>
    <xf numFmtId="0" fontId="3" fillId="0" borderId="109" xfId="0" applyFont="1" applyBorder="1"/>
    <xf numFmtId="0" fontId="3" fillId="0" borderId="50" xfId="0" applyFont="1" applyBorder="1"/>
    <xf numFmtId="0" fontId="12" fillId="0" borderId="0" xfId="0" applyFont="1"/>
    <xf numFmtId="38" fontId="3" fillId="0" borderId="101" xfId="59" applyNumberFormat="1" applyFont="1" applyFill="1" applyBorder="1" applyAlignment="1"/>
    <xf numFmtId="38" fontId="3" fillId="0" borderId="99" xfId="59" applyNumberFormat="1" applyFont="1" applyFill="1" applyBorder="1" applyAlignment="1"/>
    <xf numFmtId="40" fontId="3" fillId="0" borderId="101" xfId="59" applyFont="1" applyFill="1" applyBorder="1" applyAlignment="1"/>
    <xf numFmtId="40" fontId="3" fillId="0" borderId="99" xfId="59" applyFont="1" applyFill="1" applyBorder="1" applyAlignment="1"/>
    <xf numFmtId="0" fontId="3" fillId="0" borderId="86" xfId="59" applyNumberFormat="1" applyFont="1" applyFill="1" applyBorder="1" applyAlignment="1" applyProtection="1">
      <protection locked="0"/>
    </xf>
    <xf numFmtId="0" fontId="3" fillId="0" borderId="61" xfId="59" applyNumberFormat="1" applyFont="1" applyFill="1" applyBorder="1" applyAlignment="1" applyProtection="1">
      <protection locked="0"/>
    </xf>
    <xf numFmtId="168" fontId="3" fillId="0" borderId="86" xfId="59" applyNumberFormat="1" applyFont="1" applyFill="1" applyBorder="1" applyAlignment="1" applyProtection="1">
      <protection locked="0"/>
    </xf>
    <xf numFmtId="168" fontId="3" fillId="0" borderId="61" xfId="59" applyNumberFormat="1" applyFont="1" applyFill="1" applyBorder="1" applyAlignment="1" applyProtection="1">
      <protection locked="0"/>
    </xf>
    <xf numFmtId="0" fontId="22" fillId="0" borderId="57" xfId="0" applyFont="1" applyBorder="1" applyAlignment="1">
      <alignment horizontal="center"/>
    </xf>
    <xf numFmtId="0" fontId="4" fillId="0" borderId="38" xfId="0" applyFont="1" applyBorder="1" applyAlignment="1">
      <alignment horizontal="left"/>
    </xf>
    <xf numFmtId="0" fontId="22" fillId="0" borderId="60" xfId="0" applyFont="1" applyBorder="1" applyAlignment="1">
      <alignment horizontal="center"/>
    </xf>
    <xf numFmtId="0" fontId="3" fillId="0" borderId="66" xfId="59" applyNumberFormat="1" applyFont="1" applyFill="1" applyBorder="1" applyAlignment="1" applyProtection="1">
      <protection locked="0"/>
    </xf>
    <xf numFmtId="168" fontId="3" fillId="0" borderId="66" xfId="59" applyNumberFormat="1" applyFont="1" applyFill="1" applyBorder="1" applyAlignment="1" applyProtection="1">
      <protection locked="0"/>
    </xf>
    <xf numFmtId="0" fontId="3" fillId="0" borderId="78" xfId="59" applyNumberFormat="1" applyFont="1" applyFill="1" applyBorder="1" applyAlignment="1" applyProtection="1">
      <protection locked="0"/>
    </xf>
    <xf numFmtId="168" fontId="3" fillId="0" borderId="78" xfId="59" applyNumberFormat="1" applyFont="1" applyFill="1" applyBorder="1" applyAlignment="1" applyProtection="1">
      <protection locked="0"/>
    </xf>
    <xf numFmtId="0" fontId="22" fillId="0" borderId="21" xfId="0" applyFont="1" applyBorder="1" applyAlignment="1">
      <alignment horizontal="center"/>
    </xf>
    <xf numFmtId="0" fontId="11" fillId="0" borderId="40" xfId="0" applyFont="1" applyBorder="1" applyAlignment="1">
      <alignment horizontal="center"/>
    </xf>
    <xf numFmtId="0" fontId="11" fillId="0" borderId="26" xfId="0" applyFont="1" applyBorder="1" applyAlignment="1">
      <alignment horizontal="center"/>
    </xf>
    <xf numFmtId="0" fontId="10" fillId="0" borderId="30" xfId="0" applyFont="1" applyBorder="1" applyAlignment="1">
      <alignment horizontal="center"/>
    </xf>
    <xf numFmtId="0" fontId="3" fillId="0" borderId="93" xfId="0" applyFont="1" applyBorder="1" applyAlignment="1">
      <alignment horizontal="centerContinuous"/>
    </xf>
    <xf numFmtId="0" fontId="6" fillId="0" borderId="21" xfId="0" applyFont="1" applyBorder="1" applyAlignment="1">
      <alignment horizontal="center" vertical="center" wrapText="1"/>
    </xf>
    <xf numFmtId="0" fontId="17" fillId="0" borderId="20" xfId="0" applyFont="1" applyBorder="1" applyAlignment="1">
      <alignment horizontal="center" vertical="center"/>
    </xf>
    <xf numFmtId="0" fontId="3" fillId="0" borderId="83" xfId="0" applyFont="1" applyBorder="1" applyAlignment="1">
      <alignment horizontal="centerContinuous" vertical="center"/>
    </xf>
    <xf numFmtId="0" fontId="3" fillId="0" borderId="105" xfId="0" applyFont="1" applyBorder="1" applyAlignment="1">
      <alignment horizontal="centerContinuous" vertical="center"/>
    </xf>
    <xf numFmtId="40" fontId="3" fillId="0" borderId="100" xfId="59" applyFont="1" applyFill="1" applyBorder="1" applyAlignment="1"/>
    <xf numFmtId="2" fontId="3" fillId="0" borderId="86" xfId="59" applyNumberFormat="1" applyFont="1" applyFill="1" applyBorder="1" applyAlignment="1" applyProtection="1">
      <protection locked="0"/>
    </xf>
    <xf numFmtId="2" fontId="3" fillId="0" borderId="61" xfId="59" applyNumberFormat="1" applyFont="1" applyFill="1" applyBorder="1" applyAlignment="1" applyProtection="1">
      <protection locked="0"/>
    </xf>
    <xf numFmtId="2" fontId="3" fillId="0" borderId="47" xfId="59" applyNumberFormat="1" applyFont="1" applyFill="1" applyBorder="1" applyAlignment="1" applyProtection="1">
      <protection locked="0"/>
    </xf>
    <xf numFmtId="2" fontId="3" fillId="0" borderId="66" xfId="59" applyNumberFormat="1" applyFont="1" applyFill="1" applyBorder="1" applyAlignment="1" applyProtection="1">
      <protection locked="0"/>
    </xf>
    <xf numFmtId="2" fontId="3" fillId="0" borderId="76" xfId="59" applyNumberFormat="1" applyFont="1" applyFill="1" applyBorder="1" applyAlignment="1" applyProtection="1">
      <protection locked="0"/>
    </xf>
    <xf numFmtId="2" fontId="3" fillId="0" borderId="71" xfId="59" applyNumberFormat="1" applyFont="1" applyFill="1" applyBorder="1" applyAlignment="1" applyProtection="1">
      <protection locked="0"/>
    </xf>
    <xf numFmtId="2" fontId="3" fillId="0" borderId="78" xfId="59" applyNumberFormat="1" applyFont="1" applyFill="1" applyBorder="1" applyAlignment="1" applyProtection="1">
      <protection locked="0"/>
    </xf>
    <xf numFmtId="0" fontId="11" fillId="0" borderId="27" xfId="0" applyFont="1" applyBorder="1" applyAlignment="1">
      <alignment horizontal="center"/>
    </xf>
    <xf numFmtId="0" fontId="6" fillId="0" borderId="43" xfId="0" applyFont="1" applyBorder="1" applyAlignment="1">
      <alignment horizontal="centerContinuous" vertical="center"/>
    </xf>
    <xf numFmtId="0" fontId="6" fillId="0" borderId="42" xfId="0" applyFont="1" applyBorder="1" applyAlignment="1">
      <alignment horizontal="centerContinuous" vertical="center"/>
    </xf>
    <xf numFmtId="0" fontId="2" fillId="0" borderId="12" xfId="0" applyFont="1" applyBorder="1" applyAlignment="1">
      <alignment horizontal="centerContinuous" vertical="center"/>
    </xf>
    <xf numFmtId="0" fontId="3" fillId="0" borderId="72" xfId="0" applyFont="1" applyBorder="1" applyAlignment="1">
      <alignment horizontal="centerContinuous" vertical="center"/>
    </xf>
    <xf numFmtId="0" fontId="59" fillId="0" borderId="0" xfId="0" applyFont="1" applyAlignment="1">
      <alignment horizontal="center" vertical="center"/>
    </xf>
    <xf numFmtId="0" fontId="5" fillId="0" borderId="105" xfId="0" applyFont="1" applyBorder="1" applyAlignment="1">
      <alignment vertical="center" wrapText="1"/>
    </xf>
    <xf numFmtId="0" fontId="60" fillId="0" borderId="0" xfId="0" applyFont="1" applyAlignment="1">
      <alignment horizontal="center" vertical="center"/>
    </xf>
    <xf numFmtId="0" fontId="4" fillId="0" borderId="38" xfId="0" applyFont="1" applyBorder="1" applyAlignment="1">
      <alignment horizontal="left" wrapText="1"/>
    </xf>
    <xf numFmtId="3" fontId="3" fillId="0" borderId="61" xfId="0" applyNumberFormat="1" applyFont="1" applyBorder="1" applyAlignment="1" applyProtection="1">
      <alignment vertical="center"/>
      <protection locked="0"/>
    </xf>
    <xf numFmtId="0" fontId="6" fillId="0" borderId="12" xfId="0" applyFont="1" applyBorder="1" applyAlignment="1">
      <alignment horizontal="centerContinuous"/>
    </xf>
    <xf numFmtId="0" fontId="59" fillId="0" borderId="0" xfId="0" applyFont="1" applyAlignment="1" applyProtection="1">
      <alignment horizontal="center" vertical="center"/>
      <protection locked="0"/>
    </xf>
    <xf numFmtId="0" fontId="12" fillId="0" borderId="0" xfId="121"/>
    <xf numFmtId="0" fontId="12" fillId="28" borderId="10" xfId="121" applyFill="1" applyBorder="1"/>
    <xf numFmtId="0" fontId="12" fillId="28" borderId="70" xfId="121" applyFill="1" applyBorder="1"/>
    <xf numFmtId="0" fontId="12" fillId="0" borderId="0" xfId="121" applyAlignment="1">
      <alignment vertical="center"/>
    </xf>
    <xf numFmtId="0" fontId="11" fillId="0" borderId="81" xfId="120" applyFont="1" applyBorder="1" applyAlignment="1">
      <alignment horizontal="center"/>
    </xf>
    <xf numFmtId="0" fontId="11" fillId="0" borderId="136" xfId="121" applyFont="1" applyBorder="1" applyAlignment="1">
      <alignment horizontal="center"/>
    </xf>
    <xf numFmtId="0" fontId="16" fillId="0" borderId="20" xfId="121" applyFont="1" applyBorder="1" applyAlignment="1">
      <alignment horizontal="center"/>
    </xf>
    <xf numFmtId="0" fontId="16" fillId="0" borderId="0" xfId="121" applyFont="1" applyAlignment="1">
      <alignment horizontal="center"/>
    </xf>
    <xf numFmtId="0" fontId="11" fillId="0" borderId="137" xfId="120" applyFont="1" applyBorder="1" applyAlignment="1">
      <alignment horizontal="center"/>
    </xf>
    <xf numFmtId="0" fontId="11" fillId="0" borderId="122" xfId="121" applyFont="1" applyBorder="1" applyAlignment="1">
      <alignment horizontal="center"/>
    </xf>
    <xf numFmtId="3" fontId="3" fillId="24" borderId="61" xfId="0" applyNumberFormat="1" applyFont="1" applyFill="1" applyBorder="1"/>
    <xf numFmtId="3" fontId="3" fillId="24" borderId="86" xfId="0" applyNumberFormat="1" applyFont="1" applyFill="1" applyBorder="1"/>
    <xf numFmtId="3" fontId="3" fillId="24" borderId="38" xfId="0" applyNumberFormat="1" applyFont="1" applyFill="1" applyBorder="1" applyProtection="1">
      <protection locked="0"/>
    </xf>
    <xf numFmtId="0" fontId="0" fillId="0" borderId="129" xfId="0" applyBorder="1"/>
    <xf numFmtId="0" fontId="0" fillId="25" borderId="0" xfId="0" applyFill="1"/>
    <xf numFmtId="3" fontId="3" fillId="24" borderId="38" xfId="0" applyNumberFormat="1" applyFont="1" applyFill="1" applyBorder="1"/>
    <xf numFmtId="0" fontId="6" fillId="0" borderId="22" xfId="120" applyFont="1" applyBorder="1" applyAlignment="1">
      <alignment horizontal="left"/>
    </xf>
    <xf numFmtId="0" fontId="9" fillId="0" borderId="28" xfId="120" applyFont="1" applyBorder="1" applyAlignment="1">
      <alignment horizontal="center"/>
    </xf>
    <xf numFmtId="3" fontId="9" fillId="0" borderId="99" xfId="120" applyNumberFormat="1" applyFont="1" applyBorder="1" applyAlignment="1">
      <alignment horizontal="center"/>
    </xf>
    <xf numFmtId="3" fontId="9" fillId="0" borderId="28" xfId="120" applyNumberFormat="1" applyFont="1" applyBorder="1" applyAlignment="1">
      <alignment horizontal="center"/>
    </xf>
    <xf numFmtId="3" fontId="9" fillId="0" borderId="100" xfId="120" applyNumberFormat="1" applyFont="1" applyBorder="1" applyAlignment="1">
      <alignment horizontal="center"/>
    </xf>
    <xf numFmtId="3" fontId="9" fillId="0" borderId="110" xfId="120" applyNumberFormat="1" applyFont="1" applyBorder="1" applyAlignment="1">
      <alignment horizontal="center"/>
    </xf>
    <xf numFmtId="0" fontId="5" fillId="0" borderId="20" xfId="121" applyFont="1" applyBorder="1"/>
    <xf numFmtId="0" fontId="5" fillId="0" borderId="0" xfId="121" applyFont="1"/>
    <xf numFmtId="3" fontId="9" fillId="0" borderId="52" xfId="120" applyNumberFormat="1" applyFont="1" applyBorder="1" applyAlignment="1">
      <alignment horizontal="center"/>
    </xf>
    <xf numFmtId="3" fontId="9" fillId="0" borderId="101" xfId="120" applyNumberFormat="1" applyFont="1" applyBorder="1" applyAlignment="1">
      <alignment horizontal="center"/>
    </xf>
    <xf numFmtId="0" fontId="12" fillId="0" borderId="35" xfId="0" applyFont="1" applyBorder="1" applyAlignment="1">
      <alignment horizontal="center"/>
    </xf>
    <xf numFmtId="0" fontId="3" fillId="0" borderId="38" xfId="0" applyFont="1" applyBorder="1" applyAlignment="1">
      <alignment horizontal="justify" wrapText="1"/>
    </xf>
    <xf numFmtId="0" fontId="9" fillId="0" borderId="79" xfId="121" applyFont="1" applyBorder="1" applyAlignment="1">
      <alignment horizontal="center" vertical="center" wrapText="1"/>
    </xf>
    <xf numFmtId="3" fontId="3" fillId="24" borderId="73" xfId="0" applyNumberFormat="1" applyFont="1" applyFill="1" applyBorder="1" applyProtection="1">
      <protection locked="0"/>
    </xf>
    <xf numFmtId="0" fontId="0" fillId="25" borderId="27" xfId="0" applyFill="1" applyBorder="1"/>
    <xf numFmtId="0" fontId="0" fillId="25" borderId="32" xfId="0" applyFill="1" applyBorder="1"/>
    <xf numFmtId="3" fontId="3" fillId="24" borderId="138" xfId="0" applyNumberFormat="1" applyFont="1" applyFill="1" applyBorder="1"/>
    <xf numFmtId="3" fontId="9" fillId="0" borderId="107" xfId="120" applyNumberFormat="1" applyFont="1" applyBorder="1" applyAlignment="1">
      <alignment horizontal="center"/>
    </xf>
    <xf numFmtId="3" fontId="3" fillId="24" borderId="20" xfId="0" applyNumberFormat="1" applyFont="1" applyFill="1" applyBorder="1"/>
    <xf numFmtId="3" fontId="9" fillId="0" borderId="68" xfId="120" applyNumberFormat="1" applyFont="1" applyBorder="1" applyAlignment="1">
      <alignment horizontal="center"/>
    </xf>
    <xf numFmtId="3" fontId="3" fillId="24" borderId="18" xfId="0" applyNumberFormat="1" applyFont="1" applyFill="1" applyBorder="1"/>
    <xf numFmtId="0" fontId="0" fillId="25" borderId="139" xfId="0" applyFill="1" applyBorder="1"/>
    <xf numFmtId="0" fontId="0" fillId="25" borderId="140" xfId="0" applyFill="1" applyBorder="1"/>
    <xf numFmtId="0" fontId="7" fillId="0" borderId="0" xfId="0" applyFont="1" applyAlignment="1">
      <alignment horizontal="left" vertical="top" wrapText="1"/>
    </xf>
    <xf numFmtId="0" fontId="8" fillId="0" borderId="0" xfId="0" applyFont="1" applyAlignment="1">
      <alignment vertical="top"/>
    </xf>
    <xf numFmtId="0" fontId="6" fillId="0" borderId="16" xfId="0" applyFont="1" applyBorder="1" applyAlignment="1">
      <alignment horizontal="centerContinuous" vertical="center" wrapText="1"/>
    </xf>
    <xf numFmtId="0" fontId="6" fillId="0" borderId="17" xfId="0" applyFont="1" applyBorder="1" applyAlignment="1">
      <alignment horizontal="centerContinuous" vertical="center"/>
    </xf>
    <xf numFmtId="0" fontId="6" fillId="0" borderId="16" xfId="0" applyFont="1" applyBorder="1" applyAlignment="1">
      <alignment horizontal="centerContinuous" vertical="center"/>
    </xf>
    <xf numFmtId="0" fontId="6" fillId="0" borderId="64" xfId="0" applyFont="1" applyBorder="1" applyAlignment="1">
      <alignment horizontal="centerContinuous" vertical="center"/>
    </xf>
    <xf numFmtId="0" fontId="6" fillId="0" borderId="61" xfId="0" applyFont="1" applyBorder="1" applyAlignment="1">
      <alignment horizontal="centerContinuous" vertical="center" wrapText="1"/>
    </xf>
    <xf numFmtId="0" fontId="6" fillId="0" borderId="77" xfId="0" applyFont="1" applyBorder="1" applyAlignment="1">
      <alignment horizontal="centerContinuous" vertical="center"/>
    </xf>
    <xf numFmtId="0" fontId="6" fillId="0" borderId="61" xfId="0" applyFont="1" applyBorder="1" applyAlignment="1">
      <alignment horizontal="centerContinuous" vertical="center"/>
    </xf>
    <xf numFmtId="0" fontId="10" fillId="0" borderId="73" xfId="0" applyFont="1" applyBorder="1" applyAlignment="1">
      <alignment horizontal="center"/>
    </xf>
    <xf numFmtId="0" fontId="10" fillId="0" borderId="47" xfId="0" applyFont="1" applyBorder="1" applyAlignment="1">
      <alignment horizontal="center"/>
    </xf>
    <xf numFmtId="0" fontId="10" fillId="0" borderId="47" xfId="0" quotePrefix="1" applyFont="1" applyBorder="1" applyAlignment="1">
      <alignment horizontal="center"/>
    </xf>
    <xf numFmtId="0" fontId="6" fillId="0" borderId="11" xfId="90" applyFont="1" applyBorder="1" applyAlignment="1">
      <alignment horizontal="center"/>
    </xf>
    <xf numFmtId="0" fontId="6" fillId="0" borderId="14" xfId="91" applyFont="1" applyBorder="1" applyAlignment="1">
      <alignment horizontal="centerContinuous" vertical="center"/>
    </xf>
    <xf numFmtId="0" fontId="6" fillId="0" borderId="36" xfId="91" applyFont="1" applyBorder="1" applyAlignment="1">
      <alignment horizontal="centerContinuous" vertical="center"/>
    </xf>
    <xf numFmtId="0" fontId="13" fillId="0" borderId="84" xfId="91" applyFont="1" applyBorder="1" applyAlignment="1">
      <alignment horizontal="centerContinuous" vertical="center" wrapText="1"/>
    </xf>
    <xf numFmtId="0" fontId="13" fillId="0" borderId="78" xfId="91" applyFont="1" applyBorder="1" applyAlignment="1">
      <alignment horizontal="centerContinuous" vertical="center" wrapText="1"/>
    </xf>
    <xf numFmtId="0" fontId="15" fillId="0" borderId="46" xfId="91" applyFont="1" applyBorder="1" applyAlignment="1">
      <alignment horizontal="centerContinuous"/>
    </xf>
    <xf numFmtId="0" fontId="15" fillId="0" borderId="25" xfId="91" applyFont="1" applyBorder="1" applyAlignment="1">
      <alignment horizontal="center"/>
    </xf>
    <xf numFmtId="0" fontId="15" fillId="0" borderId="87" xfId="91" applyFont="1" applyBorder="1" applyAlignment="1">
      <alignment horizontal="center"/>
    </xf>
    <xf numFmtId="0" fontId="15" fillId="0" borderId="32" xfId="91" applyFont="1" applyBorder="1" applyAlignment="1">
      <alignment horizontal="center"/>
    </xf>
    <xf numFmtId="0" fontId="15" fillId="0" borderId="120" xfId="91" applyFont="1" applyBorder="1" applyAlignment="1">
      <alignment horizontal="center"/>
    </xf>
    <xf numFmtId="0" fontId="15" fillId="0" borderId="89" xfId="91" applyFont="1" applyBorder="1" applyAlignment="1">
      <alignment horizontal="center"/>
    </xf>
    <xf numFmtId="0" fontId="15" fillId="0" borderId="0" xfId="91" applyFont="1"/>
    <xf numFmtId="0" fontId="3" fillId="0" borderId="34" xfId="0" applyFont="1" applyBorder="1" applyAlignment="1">
      <alignment horizontal="centerContinuous" vertical="center" wrapText="1"/>
    </xf>
    <xf numFmtId="0" fontId="15" fillId="0" borderId="30" xfId="0" applyFont="1" applyBorder="1" applyAlignment="1">
      <alignment horizontal="center"/>
    </xf>
    <xf numFmtId="0" fontId="6" fillId="0" borderId="91" xfId="0" applyFont="1" applyBorder="1" applyAlignment="1">
      <alignment horizontal="centerContinuous" vertical="center" wrapText="1"/>
    </xf>
    <xf numFmtId="0" fontId="12" fillId="0" borderId="54" xfId="0" applyFont="1" applyBorder="1" applyAlignment="1">
      <alignment horizontal="center"/>
    </xf>
    <xf numFmtId="3" fontId="12" fillId="0" borderId="72" xfId="0" applyNumberFormat="1" applyFont="1" applyBorder="1" applyAlignment="1">
      <alignment horizontal="center"/>
    </xf>
    <xf numFmtId="0" fontId="3" fillId="0" borderId="38" xfId="0" applyFont="1" applyBorder="1" applyAlignment="1">
      <alignment horizontal="left"/>
    </xf>
    <xf numFmtId="0" fontId="12" fillId="0" borderId="55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2" fillId="0" borderId="56" xfId="0" applyFont="1" applyBorder="1" applyAlignment="1">
      <alignment horizontal="center"/>
    </xf>
    <xf numFmtId="0" fontId="3" fillId="0" borderId="39" xfId="0" applyFont="1" applyBorder="1" applyAlignment="1">
      <alignment wrapText="1"/>
    </xf>
    <xf numFmtId="0" fontId="12" fillId="0" borderId="117" xfId="0" applyFont="1" applyBorder="1" applyAlignment="1">
      <alignment horizontal="center"/>
    </xf>
    <xf numFmtId="0" fontId="3" fillId="0" borderId="38" xfId="0" applyFont="1" applyBorder="1" applyAlignment="1">
      <alignment wrapText="1"/>
    </xf>
    <xf numFmtId="0" fontId="3" fillId="0" borderId="39" xfId="0" applyFont="1" applyBorder="1" applyAlignment="1">
      <alignment horizontal="justify"/>
    </xf>
    <xf numFmtId="0" fontId="12" fillId="0" borderId="60" xfId="0" applyFont="1" applyBorder="1" applyAlignment="1">
      <alignment horizontal="center"/>
    </xf>
    <xf numFmtId="0" fontId="12" fillId="0" borderId="57" xfId="0" applyFont="1" applyBorder="1" applyAlignment="1">
      <alignment horizontal="center"/>
    </xf>
    <xf numFmtId="0" fontId="12" fillId="0" borderId="79" xfId="0" applyFont="1" applyBorder="1" applyAlignment="1">
      <alignment horizontal="center"/>
    </xf>
    <xf numFmtId="0" fontId="12" fillId="0" borderId="51" xfId="0" applyFont="1" applyBorder="1" applyAlignment="1">
      <alignment horizontal="center"/>
    </xf>
    <xf numFmtId="0" fontId="12" fillId="0" borderId="126" xfId="0" applyFont="1" applyBorder="1" applyAlignment="1">
      <alignment horizontal="center"/>
    </xf>
    <xf numFmtId="0" fontId="27" fillId="0" borderId="0" xfId="0" applyFont="1" applyAlignment="1">
      <alignment horizontal="center" vertical="center" wrapText="1"/>
    </xf>
    <xf numFmtId="0" fontId="5" fillId="0" borderId="132" xfId="0" applyFont="1" applyBorder="1" applyAlignment="1">
      <alignment horizontal="center" vertical="center"/>
    </xf>
    <xf numFmtId="0" fontId="5" fillId="0" borderId="133" xfId="0" applyFont="1" applyBorder="1" applyAlignment="1">
      <alignment horizontal="center" vertical="center"/>
    </xf>
    <xf numFmtId="0" fontId="5" fillId="0" borderId="9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83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9" fillId="0" borderId="41" xfId="0" applyFont="1" applyBorder="1" applyAlignment="1">
      <alignment horizontal="center" vertical="center"/>
    </xf>
    <xf numFmtId="0" fontId="9" fillId="0" borderId="106" xfId="0" applyFont="1" applyBorder="1" applyAlignment="1">
      <alignment horizontal="center" vertical="center"/>
    </xf>
    <xf numFmtId="0" fontId="27" fillId="0" borderId="132" xfId="0" applyFont="1" applyBorder="1" applyAlignment="1">
      <alignment horizontal="center" vertical="center" wrapText="1"/>
    </xf>
    <xf numFmtId="0" fontId="27" fillId="0" borderId="133" xfId="0" applyFont="1" applyBorder="1" applyAlignment="1">
      <alignment horizontal="center" vertical="center" wrapText="1"/>
    </xf>
    <xf numFmtId="0" fontId="27" fillId="0" borderId="96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9" fillId="0" borderId="60" xfId="121" applyFont="1" applyBorder="1" applyAlignment="1">
      <alignment horizontal="center" vertical="center" wrapText="1"/>
    </xf>
    <xf numFmtId="0" fontId="9" fillId="0" borderId="58" xfId="121" applyFont="1" applyBorder="1" applyAlignment="1">
      <alignment horizontal="center" vertical="center" wrapText="1"/>
    </xf>
    <xf numFmtId="0" fontId="9" fillId="0" borderId="65" xfId="121" applyFont="1" applyBorder="1" applyAlignment="1">
      <alignment horizontal="center" vertical="center"/>
    </xf>
    <xf numFmtId="0" fontId="12" fillId="28" borderId="15" xfId="121" applyFill="1" applyBorder="1" applyAlignment="1">
      <alignment horizontal="center" vertical="center"/>
    </xf>
    <xf numFmtId="0" fontId="12" fillId="28" borderId="127" xfId="121" applyFill="1" applyBorder="1" applyAlignment="1">
      <alignment horizontal="center" vertical="center"/>
    </xf>
    <xf numFmtId="0" fontId="9" fillId="0" borderId="39" xfId="121" applyFont="1" applyBorder="1" applyAlignment="1">
      <alignment horizontal="center" vertical="center" wrapText="1"/>
    </xf>
    <xf numFmtId="0" fontId="9" fillId="0" borderId="92" xfId="120" applyFont="1" applyBorder="1" applyAlignment="1">
      <alignment horizontal="center" vertical="center"/>
    </xf>
    <xf numFmtId="0" fontId="9" fillId="0" borderId="85" xfId="120" applyFont="1" applyBorder="1" applyAlignment="1">
      <alignment horizontal="center" vertical="center"/>
    </xf>
    <xf numFmtId="0" fontId="9" fillId="0" borderId="69" xfId="120" applyFont="1" applyBorder="1" applyAlignment="1">
      <alignment horizontal="center" vertical="center"/>
    </xf>
    <xf numFmtId="0" fontId="9" fillId="0" borderId="123" xfId="120" applyFont="1" applyBorder="1" applyAlignment="1">
      <alignment horizontal="center" vertical="center"/>
    </xf>
    <xf numFmtId="0" fontId="9" fillId="0" borderId="56" xfId="120" applyFont="1" applyBorder="1" applyAlignment="1">
      <alignment horizontal="center" vertical="center"/>
    </xf>
    <xf numFmtId="0" fontId="9" fillId="0" borderId="135" xfId="120" applyFont="1" applyBorder="1" applyAlignment="1">
      <alignment horizontal="center" vertical="center"/>
    </xf>
    <xf numFmtId="0" fontId="5" fillId="0" borderId="109" xfId="121" applyFont="1" applyBorder="1" applyAlignment="1">
      <alignment horizontal="center"/>
    </xf>
    <xf numFmtId="0" fontId="5" fillId="0" borderId="12" xfId="121" applyFont="1" applyBorder="1" applyAlignment="1">
      <alignment horizontal="center"/>
    </xf>
    <xf numFmtId="0" fontId="5" fillId="0" borderId="29" xfId="121" applyFont="1" applyBorder="1" applyAlignment="1">
      <alignment horizontal="center"/>
    </xf>
    <xf numFmtId="0" fontId="5" fillId="0" borderId="45" xfId="121" applyFont="1" applyBorder="1" applyAlignment="1">
      <alignment horizontal="center"/>
    </xf>
    <xf numFmtId="0" fontId="9" fillId="0" borderId="128" xfId="121" applyFont="1" applyBorder="1" applyAlignment="1">
      <alignment horizontal="center" vertical="center" wrapText="1"/>
    </xf>
    <xf numFmtId="0" fontId="9" fillId="0" borderId="82" xfId="121" applyFont="1" applyBorder="1" applyAlignment="1">
      <alignment horizontal="center" vertical="center" wrapText="1"/>
    </xf>
    <xf numFmtId="0" fontId="8" fillId="0" borderId="0" xfId="0" applyFont="1" applyAlignment="1">
      <alignment vertical="top"/>
    </xf>
    <xf numFmtId="0" fontId="5" fillId="0" borderId="105" xfId="0" applyFont="1" applyBorder="1" applyAlignment="1">
      <alignment horizontal="left" vertical="center" wrapText="1"/>
    </xf>
    <xf numFmtId="0" fontId="6" fillId="0" borderId="34" xfId="0" applyFont="1" applyBorder="1" applyAlignment="1">
      <alignment horizontal="center" vertical="center" wrapText="1"/>
    </xf>
    <xf numFmtId="0" fontId="6" fillId="0" borderId="42" xfId="0" applyFont="1" applyBorder="1" applyAlignment="1">
      <alignment horizontal="center" vertical="center" wrapText="1"/>
    </xf>
    <xf numFmtId="0" fontId="6" fillId="0" borderId="43" xfId="0" applyFont="1" applyBorder="1" applyAlignment="1">
      <alignment horizontal="center" vertical="center" wrapText="1"/>
    </xf>
    <xf numFmtId="0" fontId="17" fillId="0" borderId="105" xfId="0" applyFont="1" applyBorder="1" applyAlignment="1">
      <alignment horizontal="left" vertical="center" wrapText="1"/>
    </xf>
    <xf numFmtId="0" fontId="0" fillId="0" borderId="17" xfId="0" applyBorder="1" applyAlignment="1">
      <alignment horizontal="center" vertical="center" wrapText="1"/>
    </xf>
    <xf numFmtId="0" fontId="6" fillId="0" borderId="34" xfId="88" applyFont="1" applyBorder="1" applyAlignment="1">
      <alignment horizontal="center" vertical="center"/>
    </xf>
    <xf numFmtId="0" fontId="6" fillId="0" borderId="42" xfId="88" applyFont="1" applyBorder="1" applyAlignment="1">
      <alignment horizontal="center" vertical="center"/>
    </xf>
    <xf numFmtId="0" fontId="6" fillId="0" borderId="34" xfId="89" applyFont="1" applyBorder="1" applyAlignment="1">
      <alignment horizontal="center" vertical="center"/>
    </xf>
    <xf numFmtId="0" fontId="6" fillId="0" borderId="43" xfId="89" applyFont="1" applyBorder="1" applyAlignment="1">
      <alignment horizontal="center" vertical="center"/>
    </xf>
    <xf numFmtId="0" fontId="6" fillId="0" borderId="42" xfId="89" applyFont="1" applyBorder="1" applyAlignment="1">
      <alignment horizontal="center" vertical="center"/>
    </xf>
    <xf numFmtId="0" fontId="13" fillId="0" borderId="134" xfId="90" applyFont="1" applyBorder="1" applyAlignment="1">
      <alignment horizontal="center" vertical="center" wrapText="1"/>
    </xf>
    <xf numFmtId="0" fontId="13" fillId="0" borderId="24" xfId="90" applyFont="1" applyBorder="1" applyAlignment="1">
      <alignment horizontal="center" vertical="center" wrapText="1"/>
    </xf>
    <xf numFmtId="0" fontId="13" fillId="0" borderId="16" xfId="91" applyFont="1" applyBorder="1" applyAlignment="1">
      <alignment horizontal="center" vertical="center" wrapText="1"/>
    </xf>
    <xf numFmtId="0" fontId="13" fillId="0" borderId="78" xfId="91" applyFont="1" applyBorder="1" applyAlignment="1">
      <alignment horizontal="center" vertical="center" wrapText="1"/>
    </xf>
    <xf numFmtId="0" fontId="13" fillId="0" borderId="80" xfId="91" applyFont="1" applyBorder="1" applyAlignment="1">
      <alignment horizontal="center" vertical="center" wrapText="1"/>
    </xf>
    <xf numFmtId="0" fontId="13" fillId="0" borderId="78" xfId="91" applyFont="1" applyBorder="1" applyAlignment="1" applyProtection="1">
      <alignment horizontal="center" vertical="center" wrapText="1"/>
      <protection locked="0"/>
    </xf>
    <xf numFmtId="0" fontId="0" fillId="0" borderId="80" xfId="0" applyBorder="1"/>
    <xf numFmtId="0" fontId="46" fillId="0" borderId="16" xfId="0" applyFont="1" applyBorder="1" applyAlignment="1">
      <alignment horizontal="center" vertical="center" wrapText="1"/>
    </xf>
    <xf numFmtId="0" fontId="0" fillId="0" borderId="17" xfId="0" applyBorder="1" applyAlignment="1">
      <alignment vertical="center" wrapText="1"/>
    </xf>
    <xf numFmtId="0" fontId="17" fillId="0" borderId="0" xfId="0" applyFont="1" applyAlignment="1">
      <alignment horizontal="left" vertical="center" wrapText="1"/>
    </xf>
    <xf numFmtId="0" fontId="6" fillId="27" borderId="129" xfId="0" applyFont="1" applyFill="1" applyBorder="1" applyAlignment="1">
      <alignment horizontal="center" vertical="top" wrapText="1"/>
    </xf>
    <xf numFmtId="0" fontId="6" fillId="27" borderId="131" xfId="0" applyFont="1" applyFill="1" applyBorder="1" applyAlignment="1">
      <alignment horizontal="center" vertical="top" wrapText="1"/>
    </xf>
    <xf numFmtId="0" fontId="54" fillId="0" borderId="133" xfId="0" applyFont="1" applyBorder="1" applyAlignment="1">
      <alignment horizontal="center"/>
    </xf>
    <xf numFmtId="0" fontId="3" fillId="0" borderId="0" xfId="0" applyFont="1" applyAlignment="1">
      <alignment horizontal="left" wrapText="1"/>
    </xf>
    <xf numFmtId="0" fontId="57" fillId="0" borderId="105" xfId="0" applyFont="1" applyBorder="1" applyAlignment="1">
      <alignment horizontal="center" vertical="center" wrapText="1"/>
    </xf>
    <xf numFmtId="0" fontId="0" fillId="0" borderId="130" xfId="0" applyBorder="1" applyAlignment="1" applyProtection="1">
      <alignment vertical="top" wrapText="1"/>
      <protection locked="0"/>
    </xf>
    <xf numFmtId="0" fontId="0" fillId="0" borderId="126" xfId="0" applyBorder="1" applyAlignment="1" applyProtection="1">
      <alignment vertical="top" wrapText="1"/>
      <protection locked="0"/>
    </xf>
    <xf numFmtId="0" fontId="0" fillId="0" borderId="67" xfId="0" applyBorder="1" applyAlignment="1" applyProtection="1">
      <alignment vertical="top" wrapText="1"/>
      <protection locked="0"/>
    </xf>
    <xf numFmtId="0" fontId="20" fillId="0" borderId="45" xfId="0" applyFont="1" applyBorder="1" applyAlignment="1">
      <alignment horizontal="center"/>
    </xf>
    <xf numFmtId="0" fontId="20" fillId="0" borderId="12" xfId="0" applyFont="1" applyBorder="1" applyAlignment="1">
      <alignment horizontal="center"/>
    </xf>
    <xf numFmtId="0" fontId="20" fillId="0" borderId="29" xfId="0" applyFont="1" applyBorder="1" applyAlignment="1">
      <alignment horizontal="center"/>
    </xf>
    <xf numFmtId="0" fontId="61" fillId="0" borderId="20" xfId="0" applyFont="1" applyBorder="1" applyAlignment="1">
      <alignment horizontal="left" vertical="center" wrapText="1"/>
    </xf>
    <xf numFmtId="0" fontId="61" fillId="0" borderId="0" xfId="0" applyFont="1" applyAlignment="1">
      <alignment horizontal="left" vertical="center" wrapText="1"/>
    </xf>
  </cellXfs>
  <cellStyles count="122">
    <cellStyle name="20% - Colore 1" xfId="1" builtinId="30" customBuiltin="1"/>
    <cellStyle name="20% - Colore 1 2" xfId="2" xr:uid="{00000000-0005-0000-0000-000001000000}"/>
    <cellStyle name="20% - Colore 2" xfId="3" builtinId="34" customBuiltin="1"/>
    <cellStyle name="20% - Colore 2 2" xfId="4" xr:uid="{00000000-0005-0000-0000-000003000000}"/>
    <cellStyle name="20% - Colore 3" xfId="5" builtinId="38" customBuiltin="1"/>
    <cellStyle name="20% - Colore 3 2" xfId="6" xr:uid="{00000000-0005-0000-0000-000005000000}"/>
    <cellStyle name="20% - Colore 4" xfId="7" builtinId="42" customBuiltin="1"/>
    <cellStyle name="20% - Colore 4 2" xfId="8" xr:uid="{00000000-0005-0000-0000-000007000000}"/>
    <cellStyle name="20% - Colore 5" xfId="9" builtinId="46" customBuiltin="1"/>
    <cellStyle name="20% - Colore 5 2" xfId="10" xr:uid="{00000000-0005-0000-0000-000009000000}"/>
    <cellStyle name="20% - Colore 6" xfId="11" builtinId="50" customBuiltin="1"/>
    <cellStyle name="20% - Colore 6 2" xfId="12" xr:uid="{00000000-0005-0000-0000-00000B000000}"/>
    <cellStyle name="40% - Colore 1" xfId="13" builtinId="31" customBuiltin="1"/>
    <cellStyle name="40% - Colore 1 2" xfId="14" xr:uid="{00000000-0005-0000-0000-00000D000000}"/>
    <cellStyle name="40% - Colore 2" xfId="15" builtinId="35" customBuiltin="1"/>
    <cellStyle name="40% - Colore 2 2" xfId="16" xr:uid="{00000000-0005-0000-0000-00000F000000}"/>
    <cellStyle name="40% - Colore 3" xfId="17" builtinId="39" customBuiltin="1"/>
    <cellStyle name="40% - Colore 3 2" xfId="18" xr:uid="{00000000-0005-0000-0000-000011000000}"/>
    <cellStyle name="40% - Colore 4" xfId="19" builtinId="43" customBuiltin="1"/>
    <cellStyle name="40% - Colore 4 2" xfId="20" xr:uid="{00000000-0005-0000-0000-000013000000}"/>
    <cellStyle name="40% - Colore 5" xfId="21" builtinId="47" customBuiltin="1"/>
    <cellStyle name="40% - Colore 5 2" xfId="22" xr:uid="{00000000-0005-0000-0000-000015000000}"/>
    <cellStyle name="40% - Colore 6" xfId="23" builtinId="51" customBuiltin="1"/>
    <cellStyle name="40% - Colore 6 2" xfId="24" xr:uid="{00000000-0005-0000-0000-000017000000}"/>
    <cellStyle name="60% - Colore 1" xfId="25" builtinId="32" customBuiltin="1"/>
    <cellStyle name="60% - Colore 1 2" xfId="26" xr:uid="{00000000-0005-0000-0000-000019000000}"/>
    <cellStyle name="60% - Colore 2" xfId="27" builtinId="36" customBuiltin="1"/>
    <cellStyle name="60% - Colore 2 2" xfId="28" xr:uid="{00000000-0005-0000-0000-00001B000000}"/>
    <cellStyle name="60% - Colore 3" xfId="29" builtinId="40" customBuiltin="1"/>
    <cellStyle name="60% - Colore 3 2" xfId="30" xr:uid="{00000000-0005-0000-0000-00001D000000}"/>
    <cellStyle name="60% - Colore 4" xfId="31" builtinId="44" customBuiltin="1"/>
    <cellStyle name="60% - Colore 4 2" xfId="32" xr:uid="{00000000-0005-0000-0000-00001F000000}"/>
    <cellStyle name="60% - Colore 5" xfId="33" builtinId="48" customBuiltin="1"/>
    <cellStyle name="60% - Colore 5 2" xfId="34" xr:uid="{00000000-0005-0000-0000-000021000000}"/>
    <cellStyle name="60% - Colore 6" xfId="35" builtinId="52" customBuiltin="1"/>
    <cellStyle name="60% - Colore 6 2" xfId="36" xr:uid="{00000000-0005-0000-0000-000023000000}"/>
    <cellStyle name="Calcolo" xfId="37" builtinId="22" customBuiltin="1"/>
    <cellStyle name="Calcolo 2" xfId="38" xr:uid="{00000000-0005-0000-0000-000025000000}"/>
    <cellStyle name="Cella collegata" xfId="39" builtinId="24" customBuiltin="1"/>
    <cellStyle name="Cella collegata 2" xfId="40" xr:uid="{00000000-0005-0000-0000-000027000000}"/>
    <cellStyle name="Cella da controllare" xfId="41" builtinId="23" customBuiltin="1"/>
    <cellStyle name="Cella da controllare 2" xfId="42" xr:uid="{00000000-0005-0000-0000-000029000000}"/>
    <cellStyle name="Colore 1" xfId="43" builtinId="29" customBuiltin="1"/>
    <cellStyle name="Colore 1 2" xfId="44" xr:uid="{00000000-0005-0000-0000-00002C000000}"/>
    <cellStyle name="Colore 2" xfId="45" builtinId="33" customBuiltin="1"/>
    <cellStyle name="Colore 2 2" xfId="46" xr:uid="{00000000-0005-0000-0000-00002E000000}"/>
    <cellStyle name="Colore 3" xfId="47" builtinId="37" customBuiltin="1"/>
    <cellStyle name="Colore 3 2" xfId="48" xr:uid="{00000000-0005-0000-0000-000030000000}"/>
    <cellStyle name="Colore 4" xfId="49" builtinId="41" customBuiltin="1"/>
    <cellStyle name="Colore 4 2" xfId="50" xr:uid="{00000000-0005-0000-0000-000032000000}"/>
    <cellStyle name="Colore 5" xfId="51" builtinId="45" customBuiltin="1"/>
    <cellStyle name="Colore 5 2" xfId="52" xr:uid="{00000000-0005-0000-0000-000034000000}"/>
    <cellStyle name="Colore 6" xfId="53" builtinId="49" customBuiltin="1"/>
    <cellStyle name="Colore 6 2" xfId="54" xr:uid="{00000000-0005-0000-0000-000036000000}"/>
    <cellStyle name="Euro" xfId="55" xr:uid="{00000000-0005-0000-0000-000037000000}"/>
    <cellStyle name="Input" xfId="56" builtinId="20" customBuiltin="1"/>
    <cellStyle name="Input 2" xfId="57" xr:uid="{00000000-0005-0000-0000-000039000000}"/>
    <cellStyle name="Logico" xfId="58" xr:uid="{00000000-0005-0000-0000-00003A000000}"/>
    <cellStyle name="Migliaia" xfId="59" builtinId="3"/>
    <cellStyle name="Migliaia (0)_3tabella15" xfId="60" xr:uid="{00000000-0005-0000-0000-00003C000000}"/>
    <cellStyle name="Migliaia 2" xfId="61" xr:uid="{00000000-0005-0000-0000-00003D000000}"/>
    <cellStyle name="Migliaia 2 2" xfId="62" xr:uid="{00000000-0005-0000-0000-00003E000000}"/>
    <cellStyle name="Migliaia 3" xfId="63" xr:uid="{00000000-0005-0000-0000-00003F000000}"/>
    <cellStyle name="Migliaia 4" xfId="64" xr:uid="{00000000-0005-0000-0000-000040000000}"/>
    <cellStyle name="Migliaia 5" xfId="65" xr:uid="{00000000-0005-0000-0000-000041000000}"/>
    <cellStyle name="Neutrale" xfId="66" builtinId="28" customBuiltin="1"/>
    <cellStyle name="Neutrale 2" xfId="67" xr:uid="{00000000-0005-0000-0000-000043000000}"/>
    <cellStyle name="Normale" xfId="0" builtinId="0"/>
    <cellStyle name="Normale 10" xfId="68" xr:uid="{00000000-0005-0000-0000-000045000000}"/>
    <cellStyle name="Normale 2" xfId="69" xr:uid="{00000000-0005-0000-0000-000046000000}"/>
    <cellStyle name="Normale 2 2" xfId="70" xr:uid="{00000000-0005-0000-0000-000047000000}"/>
    <cellStyle name="Normale 2 2 2" xfId="71" xr:uid="{00000000-0005-0000-0000-000048000000}"/>
    <cellStyle name="Normale 2 3" xfId="72" xr:uid="{00000000-0005-0000-0000-000049000000}"/>
    <cellStyle name="Normale 2 4" xfId="73" xr:uid="{00000000-0005-0000-0000-00004A000000}"/>
    <cellStyle name="Normale 3" xfId="74" xr:uid="{00000000-0005-0000-0000-00004B000000}"/>
    <cellStyle name="Normale 3 2" xfId="75" xr:uid="{00000000-0005-0000-0000-00004C000000}"/>
    <cellStyle name="Normale 3 3" xfId="76" xr:uid="{00000000-0005-0000-0000-00004D000000}"/>
    <cellStyle name="Normale 4" xfId="77" xr:uid="{00000000-0005-0000-0000-00004E000000}"/>
    <cellStyle name="Normale 4 2" xfId="78" xr:uid="{00000000-0005-0000-0000-00004F000000}"/>
    <cellStyle name="Normale 4 3" xfId="79" xr:uid="{00000000-0005-0000-0000-000050000000}"/>
    <cellStyle name="Normale 5" xfId="80" xr:uid="{00000000-0005-0000-0000-000051000000}"/>
    <cellStyle name="Normale 5 2" xfId="81" xr:uid="{00000000-0005-0000-0000-000052000000}"/>
    <cellStyle name="Normale 6" xfId="82" xr:uid="{00000000-0005-0000-0000-000053000000}"/>
    <cellStyle name="Normale 7" xfId="83" xr:uid="{00000000-0005-0000-0000-000054000000}"/>
    <cellStyle name="Normale 8" xfId="84" xr:uid="{00000000-0005-0000-0000-000055000000}"/>
    <cellStyle name="Normale 9" xfId="85" xr:uid="{00000000-0005-0000-0000-000056000000}"/>
    <cellStyle name="Normale_Foglio1" xfId="120" xr:uid="{13403F81-096F-429B-84D2-2A31114B5895}"/>
    <cellStyle name="Normale_Sanità 2005 nuove tabelle e qualifiche" xfId="121" xr:uid="{67DBDA68-5E2B-4E58-8A6C-DEC8D8AAA873}"/>
    <cellStyle name="Normale_tabella 4" xfId="86" xr:uid="{00000000-0005-0000-0000-00005D000000}"/>
    <cellStyle name="Normale_tabella 5" xfId="87" xr:uid="{00000000-0005-0000-0000-00005E000000}"/>
    <cellStyle name="Normale_tabella 6" xfId="88" xr:uid="{00000000-0005-0000-0000-00005F000000}"/>
    <cellStyle name="Normale_tabella 7" xfId="89" xr:uid="{00000000-0005-0000-0000-000060000000}"/>
    <cellStyle name="Normale_tabella 8" xfId="90" xr:uid="{00000000-0005-0000-0000-000061000000}"/>
    <cellStyle name="Normale_tabella 9" xfId="91" xr:uid="{00000000-0005-0000-0000-000062000000}"/>
    <cellStyle name="Nota" xfId="92" builtinId="10" customBuiltin="1"/>
    <cellStyle name="Nota 2" xfId="93" xr:uid="{00000000-0005-0000-0000-000064000000}"/>
    <cellStyle name="Output" xfId="94" builtinId="21" customBuiltin="1"/>
    <cellStyle name="Output 2" xfId="95" xr:uid="{00000000-0005-0000-0000-000066000000}"/>
    <cellStyle name="Percentuale 2" xfId="96" xr:uid="{00000000-0005-0000-0000-000068000000}"/>
    <cellStyle name="Percentuale 2 2" xfId="97" xr:uid="{00000000-0005-0000-0000-000069000000}"/>
    <cellStyle name="Percentuale 3" xfId="98" xr:uid="{00000000-0005-0000-0000-00006A000000}"/>
    <cellStyle name="Testo avviso" xfId="99" builtinId="11" customBuiltin="1"/>
    <cellStyle name="Testo avviso 2" xfId="100" xr:uid="{00000000-0005-0000-0000-00006C000000}"/>
    <cellStyle name="Testo descrittivo" xfId="101" builtinId="53" customBuiltin="1"/>
    <cellStyle name="Testo descrittivo 2" xfId="102" xr:uid="{00000000-0005-0000-0000-00006E000000}"/>
    <cellStyle name="Titolo" xfId="103" builtinId="15" customBuiltin="1"/>
    <cellStyle name="Titolo 1" xfId="104" builtinId="16" customBuiltin="1"/>
    <cellStyle name="Titolo 1 2" xfId="105" xr:uid="{00000000-0005-0000-0000-000071000000}"/>
    <cellStyle name="Titolo 2" xfId="106" builtinId="17" customBuiltin="1"/>
    <cellStyle name="Titolo 2 2" xfId="107" xr:uid="{00000000-0005-0000-0000-000073000000}"/>
    <cellStyle name="Titolo 3" xfId="108" builtinId="18" customBuiltin="1"/>
    <cellStyle name="Titolo 3 2" xfId="109" xr:uid="{00000000-0005-0000-0000-000075000000}"/>
    <cellStyle name="Titolo 4" xfId="110" builtinId="19" customBuiltin="1"/>
    <cellStyle name="Titolo 4 2" xfId="111" xr:uid="{00000000-0005-0000-0000-000077000000}"/>
    <cellStyle name="Titolo 5" xfId="112" xr:uid="{00000000-0005-0000-0000-000078000000}"/>
    <cellStyle name="Totale" xfId="113" builtinId="25" customBuiltin="1"/>
    <cellStyle name="Totale 2" xfId="114" xr:uid="{00000000-0005-0000-0000-00007A000000}"/>
    <cellStyle name="Valore non valido" xfId="115" builtinId="27" customBuiltin="1"/>
    <cellStyle name="Valore non valido 2" xfId="116" xr:uid="{00000000-0005-0000-0000-00007C000000}"/>
    <cellStyle name="Valore valido" xfId="117" builtinId="26" customBuiltin="1"/>
    <cellStyle name="Valore valido 2" xfId="118" xr:uid="{00000000-0005-0000-0000-00007E000000}"/>
    <cellStyle name="Valuta (0)_3tabella15" xfId="119" xr:uid="{00000000-0005-0000-0000-00007F000000}"/>
  </cellStyles>
  <dxfs count="9"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ont>
        <color rgb="FFFF0000"/>
      </font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trlProps/ctrlProp1.xml><?xml version="1.0" encoding="utf-8"?>
<formControlPr xmlns="http://schemas.microsoft.com/office/spreadsheetml/2009/9/main" objectType="Drop" dropStyle="combo" dx="26" fmlaLink="$AK$3" fmlaRange="$AK$1:$AK$2" noThreeD="1" sel="2" val="0"/>
</file>

<file path=xl/ctrlProps/ctrlProp2.xml><?xml version="1.0" encoding="utf-8"?>
<formControlPr xmlns="http://schemas.microsoft.com/office/spreadsheetml/2009/9/main" objectType="Drop" dropStyle="combo" dx="26" fmlaLink="$G$22" fmlaRange="$G$20:$G$21" noThreeD="1" sel="2" val="0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1</xdr:row>
      <xdr:rowOff>6985</xdr:rowOff>
    </xdr:from>
    <xdr:to>
      <xdr:col>30</xdr:col>
      <xdr:colOff>430055</xdr:colOff>
      <xdr:row>1</xdr:row>
      <xdr:rowOff>269895</xdr:rowOff>
    </xdr:to>
    <xdr:sp macro="" textlink="">
      <xdr:nvSpPr>
        <xdr:cNvPr id="2057" name="Testo 9">
          <a:extLst>
            <a:ext uri="{FF2B5EF4-FFF2-40B4-BE49-F238E27FC236}">
              <a16:creationId xmlns:a16="http://schemas.microsoft.com/office/drawing/2014/main" id="{00000000-0008-0000-0200-000009080000}"/>
            </a:ext>
          </a:extLst>
        </xdr:cNvPr>
        <xdr:cNvSpPr txBox="1">
          <a:spLocks noChangeArrowheads="1"/>
        </xdr:cNvSpPr>
      </xdr:nvSpPr>
      <xdr:spPr bwMode="auto">
        <a:xfrm>
          <a:off x="9525" y="340995"/>
          <a:ext cx="6360796" cy="247650"/>
        </a:xfrm>
        <a:prstGeom prst="rect">
          <a:avLst/>
        </a:prstGeom>
        <a:solidFill>
          <a:srgbClr val="FFFFFF"/>
        </a:solidFill>
        <a:ln w="1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it-IT" sz="1200" b="1" i="0" strike="noStrike">
              <a:solidFill>
                <a:srgbClr val="000000"/>
              </a:solidFill>
              <a:latin typeface="Arial"/>
              <a:cs typeface="Arial"/>
            </a:rPr>
            <a:t>Tabella 1 </a:t>
          </a:r>
          <a:r>
            <a:rPr lang="it-IT" sz="1200" b="0" i="0" strike="noStrike">
              <a:solidFill>
                <a:srgbClr val="000000"/>
              </a:solidFill>
              <a:latin typeface="Arial"/>
              <a:cs typeface="Arial"/>
            </a:rPr>
            <a:t>- </a:t>
          </a:r>
          <a:r>
            <a:rPr lang="it-IT" sz="1000" b="0" i="0" strike="noStrike">
              <a:solidFill>
                <a:srgbClr val="000000"/>
              </a:solidFill>
              <a:latin typeface="Arial"/>
              <a:cs typeface="Arial"/>
            </a:rPr>
            <a:t>Personale dipendente a tempo indeterminato e personale dirigente in servizio al 31 dicembre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1</xdr:row>
      <xdr:rowOff>38100</xdr:rowOff>
    </xdr:from>
    <xdr:to>
      <xdr:col>47</xdr:col>
      <xdr:colOff>0</xdr:colOff>
      <xdr:row>1</xdr:row>
      <xdr:rowOff>295275</xdr:rowOff>
    </xdr:to>
    <xdr:sp macro="" textlink="">
      <xdr:nvSpPr>
        <xdr:cNvPr id="2" name="Testo 13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 bwMode="auto">
        <a:xfrm>
          <a:off x="9524" y="586740"/>
          <a:ext cx="11824336" cy="257175"/>
        </a:xfrm>
        <a:prstGeom prst="rect">
          <a:avLst/>
        </a:prstGeom>
        <a:solidFill>
          <a:srgbClr val="FFFFFF"/>
        </a:solidFill>
        <a:ln w="1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it-IT" sz="1200" b="1" i="0" strike="noStrike">
              <a:solidFill>
                <a:srgbClr val="000000"/>
              </a:solidFill>
              <a:latin typeface="Arial"/>
              <a:cs typeface="Arial"/>
            </a:rPr>
            <a:t>Tabella 1E</a:t>
          </a:r>
          <a:r>
            <a:rPr lang="it-IT" sz="800" b="1" i="0" strike="noStrike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it-IT" sz="800" b="0" i="0" strike="noStrike">
              <a:solidFill>
                <a:srgbClr val="000000"/>
              </a:solidFill>
              <a:latin typeface="Arial"/>
              <a:cs typeface="Arial"/>
            </a:rPr>
            <a:t>- </a:t>
          </a:r>
          <a:r>
            <a:rPr lang="it-IT" sz="1000">
              <a:effectLst/>
              <a:latin typeface="+mn-lt"/>
              <a:ea typeface="+mn-ea"/>
              <a:cs typeface="+mn-cs"/>
            </a:rPr>
            <a:t>Distribuzione del personale al 31 dicembre secondo il numero dei differenziali stipendiali / differenziali economici di professionalità / posizioni stipendiali / fasce retributive</a:t>
          </a:r>
          <a:endParaRPr lang="it-IT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31750</xdr:rowOff>
    </xdr:from>
    <xdr:to>
      <xdr:col>34</xdr:col>
      <xdr:colOff>2545</xdr:colOff>
      <xdr:row>1</xdr:row>
      <xdr:rowOff>291412</xdr:rowOff>
    </xdr:to>
    <xdr:sp macro="" textlink="">
      <xdr:nvSpPr>
        <xdr:cNvPr id="2" name="Testo 9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>
          <a:spLocks noChangeArrowheads="1"/>
        </xdr:cNvSpPr>
      </xdr:nvSpPr>
      <xdr:spPr bwMode="auto">
        <a:xfrm>
          <a:off x="0" y="580390"/>
          <a:ext cx="16842745" cy="259662"/>
        </a:xfrm>
        <a:prstGeom prst="rect">
          <a:avLst/>
        </a:prstGeom>
        <a:solidFill>
          <a:srgbClr val="FFFFFF"/>
        </a:solidFill>
        <a:ln w="1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it-IT" sz="1200" b="1" i="0" strike="noStrike">
              <a:solidFill>
                <a:srgbClr val="000000"/>
              </a:solidFill>
              <a:latin typeface="Arial"/>
              <a:cs typeface="Arial"/>
            </a:rPr>
            <a:t>Tabella 2 </a:t>
          </a:r>
          <a:r>
            <a:rPr lang="it-IT" sz="800" b="0" i="0" strike="noStrike">
              <a:solidFill>
                <a:srgbClr val="000000"/>
              </a:solidFill>
              <a:latin typeface="Arial"/>
              <a:cs typeface="Arial"/>
            </a:rPr>
            <a:t> -  </a:t>
          </a:r>
          <a:r>
            <a:rPr lang="it-IT" sz="1000" b="0" i="0" strike="noStrike">
              <a:solidFill>
                <a:srgbClr val="000000"/>
              </a:solidFill>
              <a:latin typeface="Arial"/>
              <a:cs typeface="Arial"/>
            </a:rPr>
            <a:t>Personale con contratto di lavoro flessibile </a:t>
          </a:r>
        </a:p>
      </xdr:txBody>
    </xdr:sp>
    <xdr:clientData/>
  </xdr:twoCellAnchor>
  <xdr:twoCellAnchor>
    <xdr:from>
      <xdr:col>0</xdr:col>
      <xdr:colOff>0</xdr:colOff>
      <xdr:row>18</xdr:row>
      <xdr:rowOff>31750</xdr:rowOff>
    </xdr:from>
    <xdr:to>
      <xdr:col>35</xdr:col>
      <xdr:colOff>569375</xdr:colOff>
      <xdr:row>18</xdr:row>
      <xdr:rowOff>291412</xdr:rowOff>
    </xdr:to>
    <xdr:sp macro="" textlink="">
      <xdr:nvSpPr>
        <xdr:cNvPr id="3" name="Testo 9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>
          <a:spLocks noChangeArrowheads="1"/>
        </xdr:cNvSpPr>
      </xdr:nvSpPr>
      <xdr:spPr bwMode="auto">
        <a:xfrm>
          <a:off x="0" y="4481830"/>
          <a:ext cx="17828679" cy="259662"/>
        </a:xfrm>
        <a:prstGeom prst="rect">
          <a:avLst/>
        </a:prstGeom>
        <a:solidFill>
          <a:srgbClr val="FFFFFF"/>
        </a:solidFill>
        <a:ln w="1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it-IT" sz="1200" b="1" i="0" strike="noStrike">
              <a:solidFill>
                <a:srgbClr val="000000"/>
              </a:solidFill>
              <a:latin typeface="Arial"/>
              <a:cs typeface="Arial"/>
            </a:rPr>
            <a:t>Tabella 2 </a:t>
          </a:r>
          <a:r>
            <a:rPr lang="it-IT" sz="800" b="0" i="0" strike="noStrike">
              <a:solidFill>
                <a:srgbClr val="000000"/>
              </a:solidFill>
              <a:latin typeface="Arial"/>
              <a:cs typeface="Arial"/>
            </a:rPr>
            <a:t> -  </a:t>
          </a:r>
          <a:r>
            <a:rPr lang="it-IT" sz="1000" b="0" i="0" strike="noStrike">
              <a:solidFill>
                <a:srgbClr val="000000"/>
              </a:solidFill>
              <a:latin typeface="Arial"/>
              <a:cs typeface="Arial"/>
            </a:rPr>
            <a:t>Personale con modalità di lavoro flessibile 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182880</xdr:colOff>
          <xdr:row>14</xdr:row>
          <xdr:rowOff>144780</xdr:rowOff>
        </xdr:from>
        <xdr:to>
          <xdr:col>30</xdr:col>
          <xdr:colOff>251460</xdr:colOff>
          <xdr:row>15</xdr:row>
          <xdr:rowOff>167640</xdr:rowOff>
        </xdr:to>
        <xdr:sp macro="" textlink="">
          <xdr:nvSpPr>
            <xdr:cNvPr id="3390465" name="Drop Down 1" descr="No" hidden="1">
              <a:extLst>
                <a:ext uri="{63B3BB69-23CF-44E3-9099-C40C66FF867C}">
                  <a14:compatExt spid="_x0000_s3390465"/>
                </a:ext>
                <a:ext uri="{FF2B5EF4-FFF2-40B4-BE49-F238E27FC236}">
                  <a16:creationId xmlns:a16="http://schemas.microsoft.com/office/drawing/2014/main" id="{00000000-0008-0000-0400-000001BC3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  <a:ext uri="{53640926-AAD7-44D8-BBD7-CCE9431645EC}">
                <a14:shadowObscured val="1"/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48260</xdr:rowOff>
    </xdr:from>
    <xdr:to>
      <xdr:col>11</xdr:col>
      <xdr:colOff>216707</xdr:colOff>
      <xdr:row>1</xdr:row>
      <xdr:rowOff>287216</xdr:rowOff>
    </xdr:to>
    <xdr:sp macro="" textlink="">
      <xdr:nvSpPr>
        <xdr:cNvPr id="23553" name="Testo 13">
          <a:extLst>
            <a:ext uri="{FF2B5EF4-FFF2-40B4-BE49-F238E27FC236}">
              <a16:creationId xmlns:a16="http://schemas.microsoft.com/office/drawing/2014/main" id="{00000000-0008-0000-0A00-0000015C0000}"/>
            </a:ext>
          </a:extLst>
        </xdr:cNvPr>
        <xdr:cNvSpPr txBox="1">
          <a:spLocks noChangeArrowheads="1"/>
        </xdr:cNvSpPr>
      </xdr:nvSpPr>
      <xdr:spPr bwMode="auto">
        <a:xfrm>
          <a:off x="0" y="600075"/>
          <a:ext cx="7286625" cy="247650"/>
        </a:xfrm>
        <a:prstGeom prst="rect">
          <a:avLst/>
        </a:prstGeom>
        <a:solidFill>
          <a:srgbClr val="FFFFFF"/>
        </a:solidFill>
        <a:ln w="1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it-IT" sz="1200" b="1" i="0" strike="noStrike">
              <a:solidFill>
                <a:srgbClr val="000000"/>
              </a:solidFill>
              <a:latin typeface="Arial"/>
              <a:cs typeface="Arial"/>
            </a:rPr>
            <a:t>Tabella 7</a:t>
          </a:r>
          <a:r>
            <a:rPr lang="it-IT" sz="800" b="1" i="0" strike="noStrike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it-IT" sz="800" b="0" i="0" strike="noStrike">
              <a:solidFill>
                <a:srgbClr val="000000"/>
              </a:solidFill>
              <a:latin typeface="Arial"/>
              <a:cs typeface="Arial"/>
            </a:rPr>
            <a:t>- </a:t>
          </a:r>
          <a:r>
            <a:rPr lang="it-IT" sz="900" b="0" i="0" strike="noStrike">
              <a:solidFill>
                <a:srgbClr val="000000"/>
              </a:solidFill>
              <a:latin typeface="Arial"/>
              <a:cs typeface="Arial"/>
            </a:rPr>
            <a:t>Personale a tempo indeterminato e personale dirigente distribuito per classi di anzianità di servizio al 31 dicembre 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27940</xdr:rowOff>
    </xdr:from>
    <xdr:to>
      <xdr:col>12</xdr:col>
      <xdr:colOff>1919</xdr:colOff>
      <xdr:row>1</xdr:row>
      <xdr:rowOff>255595</xdr:rowOff>
    </xdr:to>
    <xdr:sp macro="" textlink="">
      <xdr:nvSpPr>
        <xdr:cNvPr id="22529" name="Testo 13">
          <a:extLst>
            <a:ext uri="{FF2B5EF4-FFF2-40B4-BE49-F238E27FC236}">
              <a16:creationId xmlns:a16="http://schemas.microsoft.com/office/drawing/2014/main" id="{00000000-0008-0000-0B00-000001580000}"/>
            </a:ext>
          </a:extLst>
        </xdr:cNvPr>
        <xdr:cNvSpPr txBox="1">
          <a:spLocks noChangeArrowheads="1"/>
        </xdr:cNvSpPr>
      </xdr:nvSpPr>
      <xdr:spPr bwMode="auto">
        <a:xfrm>
          <a:off x="0" y="581025"/>
          <a:ext cx="7743825" cy="238125"/>
        </a:xfrm>
        <a:prstGeom prst="rect">
          <a:avLst/>
        </a:prstGeom>
        <a:solidFill>
          <a:srgbClr val="FFFFFF"/>
        </a:solidFill>
        <a:ln w="1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it-IT" sz="1200" b="1" i="0" strike="noStrike">
              <a:solidFill>
                <a:srgbClr val="000000"/>
              </a:solidFill>
              <a:latin typeface="Arial"/>
              <a:cs typeface="Arial"/>
            </a:rPr>
            <a:t>Tabella 8</a:t>
          </a:r>
          <a:r>
            <a:rPr lang="it-IT" sz="800" b="1" i="0" strike="noStrike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it-IT" sz="800" b="0" i="0" strike="noStrike">
              <a:solidFill>
                <a:srgbClr val="000000"/>
              </a:solidFill>
              <a:latin typeface="Arial"/>
              <a:cs typeface="Arial"/>
            </a:rPr>
            <a:t>- </a:t>
          </a:r>
          <a:r>
            <a:rPr lang="it-IT" sz="900" b="0" i="0" strike="noStrike">
              <a:solidFill>
                <a:srgbClr val="000000"/>
              </a:solidFill>
              <a:latin typeface="Arial"/>
              <a:cs typeface="Arial"/>
            </a:rPr>
            <a:t>Personale a tempo indeterminato e personale dirigente distribuito per classi di età al 31 dicembre 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39370</xdr:rowOff>
    </xdr:from>
    <xdr:to>
      <xdr:col>8</xdr:col>
      <xdr:colOff>364094</xdr:colOff>
      <xdr:row>2</xdr:row>
      <xdr:rowOff>288177</xdr:rowOff>
    </xdr:to>
    <xdr:sp macro="" textlink="">
      <xdr:nvSpPr>
        <xdr:cNvPr id="21505" name="Testo 2">
          <a:extLst>
            <a:ext uri="{FF2B5EF4-FFF2-40B4-BE49-F238E27FC236}">
              <a16:creationId xmlns:a16="http://schemas.microsoft.com/office/drawing/2014/main" id="{00000000-0008-0000-0C00-000001540000}"/>
            </a:ext>
          </a:extLst>
        </xdr:cNvPr>
        <xdr:cNvSpPr txBox="1">
          <a:spLocks noChangeArrowheads="1"/>
        </xdr:cNvSpPr>
      </xdr:nvSpPr>
      <xdr:spPr bwMode="auto">
        <a:xfrm>
          <a:off x="0" y="647700"/>
          <a:ext cx="7376160" cy="257175"/>
        </a:xfrm>
        <a:prstGeom prst="rect">
          <a:avLst/>
        </a:prstGeom>
        <a:solidFill>
          <a:srgbClr val="FFFFFF"/>
        </a:solidFill>
        <a:ln w="1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it-IT" sz="1200" b="1" i="0" strike="noStrike">
              <a:solidFill>
                <a:srgbClr val="000000"/>
              </a:solidFill>
              <a:latin typeface="Arial"/>
              <a:cs typeface="Arial"/>
            </a:rPr>
            <a:t>TABELLA 9 - </a:t>
          </a:r>
          <a:r>
            <a:rPr lang="it-IT" sz="900" b="0" i="0" strike="noStrike">
              <a:solidFill>
                <a:srgbClr val="000000"/>
              </a:solidFill>
              <a:latin typeface="Arial"/>
              <a:cs typeface="Arial"/>
            </a:rPr>
            <a:t>Personale dipendente a tempo indeterminato e personale dirigente distribuito per titolo di studio posseduto al 31 dicembre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19685</xdr:rowOff>
    </xdr:from>
    <xdr:to>
      <xdr:col>31</xdr:col>
      <xdr:colOff>76196</xdr:colOff>
      <xdr:row>1</xdr:row>
      <xdr:rowOff>295810</xdr:rowOff>
    </xdr:to>
    <xdr:sp macro="" textlink="">
      <xdr:nvSpPr>
        <xdr:cNvPr id="60417" name="Testo 3">
          <a:extLst>
            <a:ext uri="{FF2B5EF4-FFF2-40B4-BE49-F238E27FC236}">
              <a16:creationId xmlns:a16="http://schemas.microsoft.com/office/drawing/2014/main" id="{00000000-0008-0000-0E00-000001EC0000}"/>
            </a:ext>
          </a:extLst>
        </xdr:cNvPr>
        <xdr:cNvSpPr txBox="1">
          <a:spLocks noChangeArrowheads="1"/>
        </xdr:cNvSpPr>
      </xdr:nvSpPr>
      <xdr:spPr bwMode="auto">
        <a:xfrm>
          <a:off x="0" y="577215"/>
          <a:ext cx="5562600" cy="257175"/>
        </a:xfrm>
        <a:prstGeom prst="rect">
          <a:avLst/>
        </a:prstGeom>
        <a:solidFill>
          <a:srgbClr val="FFFFFF"/>
        </a:solidFill>
        <a:ln w="1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it-IT" sz="1200" b="1" i="0" strike="noStrike">
              <a:solidFill>
                <a:srgbClr val="000000"/>
              </a:solidFill>
              <a:latin typeface="Arial"/>
              <a:cs typeface="Arial"/>
            </a:rPr>
            <a:t>TABELLA 11</a:t>
          </a:r>
          <a:r>
            <a:rPr lang="it-IT" sz="900" b="1" i="0" strike="noStrike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it-IT" sz="900" b="0" i="0" strike="noStrike">
              <a:solidFill>
                <a:srgbClr val="000000"/>
              </a:solidFill>
              <a:latin typeface="Arial"/>
              <a:cs typeface="Arial"/>
            </a:rPr>
            <a:t>- Numero giorni di assenza del personale in servizio nel corso dell'anno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52070</xdr:rowOff>
    </xdr:from>
    <xdr:to>
      <xdr:col>32</xdr:col>
      <xdr:colOff>0</xdr:colOff>
      <xdr:row>1</xdr:row>
      <xdr:rowOff>268341</xdr:rowOff>
    </xdr:to>
    <xdr:sp macro="" textlink="">
      <xdr:nvSpPr>
        <xdr:cNvPr id="32769" name="Testo 3">
          <a:extLst>
            <a:ext uri="{FF2B5EF4-FFF2-40B4-BE49-F238E27FC236}">
              <a16:creationId xmlns:a16="http://schemas.microsoft.com/office/drawing/2014/main" id="{00000000-0008-0000-0F00-000001800000}"/>
            </a:ext>
          </a:extLst>
        </xdr:cNvPr>
        <xdr:cNvSpPr txBox="1">
          <a:spLocks noChangeArrowheads="1"/>
        </xdr:cNvSpPr>
      </xdr:nvSpPr>
      <xdr:spPr bwMode="auto">
        <a:xfrm>
          <a:off x="0" y="457200"/>
          <a:ext cx="6637020" cy="238125"/>
        </a:xfrm>
        <a:prstGeom prst="rect">
          <a:avLst/>
        </a:prstGeom>
        <a:solidFill>
          <a:srgbClr val="FFFFFF"/>
        </a:solidFill>
        <a:ln w="1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it-IT" sz="1200" b="1" i="0" strike="noStrike">
              <a:solidFill>
                <a:srgbClr val="000000"/>
              </a:solidFill>
              <a:latin typeface="Arial"/>
              <a:cs typeface="Arial"/>
            </a:rPr>
            <a:t>Tabella 12 </a:t>
          </a:r>
          <a:r>
            <a:rPr lang="it-IT" sz="1200" b="0" i="0" strike="noStrike">
              <a:solidFill>
                <a:srgbClr val="000000"/>
              </a:solidFill>
              <a:latin typeface="Arial"/>
              <a:cs typeface="Arial"/>
            </a:rPr>
            <a:t>-</a:t>
          </a:r>
          <a:r>
            <a:rPr lang="it-IT" sz="1200" b="1" i="0" strike="noStrike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it-IT" sz="8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it-IT" sz="1000" b="0" i="0" strike="noStrike">
              <a:solidFill>
                <a:srgbClr val="000000"/>
              </a:solidFill>
              <a:latin typeface="Arial"/>
              <a:cs typeface="Arial"/>
            </a:rPr>
            <a:t>oneri annui  per voci retributive a carattere "stipendiale" corrisposte al personale  in servizio (*)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23495</xdr:rowOff>
    </xdr:from>
    <xdr:to>
      <xdr:col>0</xdr:col>
      <xdr:colOff>4341937</xdr:colOff>
      <xdr:row>1</xdr:row>
      <xdr:rowOff>252095</xdr:rowOff>
    </xdr:to>
    <xdr:sp macro="" textlink="">
      <xdr:nvSpPr>
        <xdr:cNvPr id="41986" name="Testo 4">
          <a:extLst>
            <a:ext uri="{FF2B5EF4-FFF2-40B4-BE49-F238E27FC236}">
              <a16:creationId xmlns:a16="http://schemas.microsoft.com/office/drawing/2014/main" id="{00000000-0008-0000-1100-000002A40000}"/>
            </a:ext>
          </a:extLst>
        </xdr:cNvPr>
        <xdr:cNvSpPr txBox="1">
          <a:spLocks noChangeArrowheads="1"/>
        </xdr:cNvSpPr>
      </xdr:nvSpPr>
      <xdr:spPr bwMode="auto">
        <a:xfrm>
          <a:off x="0" y="590550"/>
          <a:ext cx="4667250" cy="228600"/>
        </a:xfrm>
        <a:prstGeom prst="rect">
          <a:avLst/>
        </a:prstGeom>
        <a:solidFill>
          <a:srgbClr val="FFFFFF"/>
        </a:solidFill>
        <a:ln w="1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it-IT" sz="1200" b="1" i="0" strike="noStrike">
              <a:solidFill>
                <a:srgbClr val="000000"/>
              </a:solidFill>
              <a:latin typeface="Arial"/>
              <a:cs typeface="Arial"/>
            </a:rPr>
            <a:t>TABELLA 14</a:t>
          </a:r>
          <a:r>
            <a:rPr lang="it-IT" sz="800" b="0" i="0" strike="noStrike">
              <a:solidFill>
                <a:srgbClr val="000000"/>
              </a:solidFill>
              <a:latin typeface="Arial"/>
              <a:cs typeface="Arial"/>
            </a:rPr>
            <a:t> -  </a:t>
          </a:r>
          <a:r>
            <a:rPr lang="it-IT" sz="1000" b="0" i="0" strike="noStrike">
              <a:solidFill>
                <a:srgbClr val="000000"/>
              </a:solidFill>
              <a:latin typeface="Arial"/>
              <a:cs typeface="Arial"/>
            </a:rPr>
            <a:t>Altri oneri che concorrono a formare il costo del lavoro  (*)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21</xdr:row>
          <xdr:rowOff>68580</xdr:rowOff>
        </xdr:from>
        <xdr:to>
          <xdr:col>4</xdr:col>
          <xdr:colOff>426720</xdr:colOff>
          <xdr:row>21</xdr:row>
          <xdr:rowOff>259080</xdr:rowOff>
        </xdr:to>
        <xdr:sp macro="" textlink="">
          <xdr:nvSpPr>
            <xdr:cNvPr id="42977" name="Drop Down 993" descr="No" hidden="1">
              <a:extLst>
                <a:ext uri="{63B3BB69-23CF-44E3-9099-C40C66FF867C}">
                  <a14:compatExt spid="_x0000_s42977"/>
                </a:ext>
                <a:ext uri="{FF2B5EF4-FFF2-40B4-BE49-F238E27FC236}">
                  <a16:creationId xmlns:a16="http://schemas.microsoft.com/office/drawing/2014/main" id="{00000000-0008-0000-1100-0000E1A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  <a:ext uri="{53640926-AAD7-44D8-BBD7-CCE9431645EC}">
                <a14:shadowObscured val="1"/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trlProp" Target="../ctrlProps/ctrlProp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4" Type="http://schemas.openxmlformats.org/officeDocument/2006/relationships/ctrlProp" Target="../ctrlProps/ctrlProp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oglio8"/>
  <dimension ref="A1:AK30"/>
  <sheetViews>
    <sheetView showGridLines="0" zoomScaleNormal="100" workbookViewId="0">
      <pane xSplit="2" ySplit="5" topLeftCell="AA13" activePane="bottomRight" state="frozen"/>
      <selection pane="topRight" activeCell="C4" sqref="C4:C6"/>
      <selection pane="bottomLeft" activeCell="C4" sqref="C4:C6"/>
      <selection pane="bottomRight" activeCell="AF23" sqref="AF23"/>
    </sheetView>
  </sheetViews>
  <sheetFormatPr defaultColWidth="9.28515625" defaultRowHeight="10.199999999999999" x14ac:dyDescent="0.2"/>
  <cols>
    <col min="1" max="1" width="49.7109375" style="2" customWidth="1"/>
    <col min="2" max="2" width="9.7109375" style="1" customWidth="1"/>
    <col min="3" max="12" width="12.7109375" style="2" hidden="1" customWidth="1"/>
    <col min="13" max="13" width="9.28515625" style="2" hidden="1" customWidth="1"/>
    <col min="14" max="14" width="12.7109375" style="236" hidden="1" customWidth="1"/>
    <col min="15" max="26" width="9.28515625" style="2" hidden="1" customWidth="1"/>
    <col min="27" max="36" width="12.7109375" style="2" customWidth="1"/>
    <col min="37" max="37" width="0" style="2" hidden="1" customWidth="1"/>
    <col min="38" max="16384" width="9.28515625" style="2"/>
  </cols>
  <sheetData>
    <row r="1" spans="1:37" ht="24.75" customHeight="1" thickBot="1" x14ac:dyDescent="0.25">
      <c r="A1" s="233" t="str">
        <f>"ENTI PUBBLICI NON ECONOMICI"&amp;" - anno "&amp;$L$1</f>
        <v>ENTI PUBBLICI NON ECONOMICI - anno 2023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96">
        <v>2023</v>
      </c>
      <c r="M1" s="120"/>
      <c r="N1" s="234"/>
      <c r="O1" s="120"/>
      <c r="P1" s="120"/>
      <c r="Q1" s="120"/>
      <c r="R1" s="120"/>
      <c r="S1" s="120"/>
      <c r="T1" s="120"/>
      <c r="U1" s="120"/>
      <c r="V1" s="120"/>
      <c r="W1" s="120"/>
      <c r="X1" s="120"/>
      <c r="Y1" s="120"/>
      <c r="Z1" s="120"/>
      <c r="AA1" s="120"/>
      <c r="AB1" s="120"/>
      <c r="AC1" s="120"/>
      <c r="AD1" s="120"/>
      <c r="AE1" s="120"/>
      <c r="AF1" s="120"/>
      <c r="AG1" s="120"/>
      <c r="AH1" s="120"/>
      <c r="AI1" s="120"/>
      <c r="AJ1" s="196"/>
    </row>
    <row r="2" spans="1:37" ht="30" customHeight="1" thickBot="1" x14ac:dyDescent="0.25">
      <c r="A2" s="4"/>
      <c r="G2" s="383"/>
      <c r="H2" s="384"/>
      <c r="I2" s="384"/>
      <c r="J2" s="384"/>
      <c r="K2" s="384"/>
      <c r="L2" s="385"/>
      <c r="N2" s="235">
        <v>2016</v>
      </c>
      <c r="AE2" s="374"/>
      <c r="AF2" s="374"/>
      <c r="AG2" s="374"/>
      <c r="AH2" s="374"/>
      <c r="AI2" s="374"/>
      <c r="AJ2" s="374"/>
    </row>
    <row r="3" spans="1:37" ht="15" customHeight="1" thickBot="1" x14ac:dyDescent="0.25">
      <c r="A3" s="134"/>
      <c r="B3" s="135"/>
      <c r="C3" s="378" t="s">
        <v>9</v>
      </c>
      <c r="D3" s="378"/>
      <c r="E3" s="378"/>
      <c r="F3" s="378"/>
      <c r="G3" s="379"/>
      <c r="H3" s="379"/>
      <c r="I3" s="379"/>
      <c r="J3" s="379"/>
      <c r="K3" s="379"/>
      <c r="L3" s="380"/>
      <c r="AA3" s="375" t="s">
        <v>9</v>
      </c>
      <c r="AB3" s="376"/>
      <c r="AC3" s="376"/>
      <c r="AD3" s="376"/>
      <c r="AE3" s="376"/>
      <c r="AF3" s="376"/>
      <c r="AG3" s="376"/>
      <c r="AH3" s="376"/>
      <c r="AI3" s="376"/>
      <c r="AJ3" s="377"/>
    </row>
    <row r="4" spans="1:37" ht="21" thickTop="1" x14ac:dyDescent="0.2">
      <c r="A4" s="212" t="s">
        <v>10</v>
      </c>
      <c r="B4" s="381" t="s">
        <v>11</v>
      </c>
      <c r="C4" s="334" t="str">
        <f>"Totale dipendenti al 31/12/"&amp;L1-1&amp;" (*)"</f>
        <v>Totale dipendenti al 31/12/2022 (*)</v>
      </c>
      <c r="D4" s="335"/>
      <c r="E4" s="336" t="s">
        <v>12</v>
      </c>
      <c r="F4" s="335"/>
      <c r="G4" s="334" t="s">
        <v>13</v>
      </c>
      <c r="H4" s="335"/>
      <c r="I4" s="334" t="s">
        <v>14</v>
      </c>
      <c r="J4" s="335"/>
      <c r="K4" s="334" t="str">
        <f>"Totale dipendenti al 31/12/"&amp;L1&amp;" (**)"</f>
        <v>Totale dipendenti al 31/12/2023 (**)</v>
      </c>
      <c r="L4" s="337"/>
      <c r="AA4" s="338" t="str">
        <f>"Totale dipendenti al 31/12/"&amp;L1-1&amp;" (*)"</f>
        <v>Totale dipendenti al 31/12/2022 (*)</v>
      </c>
      <c r="AB4" s="339"/>
      <c r="AC4" s="340" t="s">
        <v>12</v>
      </c>
      <c r="AD4" s="339"/>
      <c r="AE4" s="338" t="s">
        <v>13</v>
      </c>
      <c r="AF4" s="339"/>
      <c r="AG4" s="338" t="s">
        <v>14</v>
      </c>
      <c r="AH4" s="339"/>
      <c r="AI4" s="338" t="str">
        <f>"Totale dipendenti al 31/12/"&amp;L1&amp;" (**)"</f>
        <v>Totale dipendenti al 31/12/2023 (**)</v>
      </c>
      <c r="AJ4" s="337"/>
    </row>
    <row r="5" spans="1:37" ht="10.8" thickBot="1" x14ac:dyDescent="0.25">
      <c r="A5" s="213" t="s">
        <v>15</v>
      </c>
      <c r="B5" s="382"/>
      <c r="C5" s="91" t="s">
        <v>16</v>
      </c>
      <c r="D5" s="92" t="s">
        <v>17</v>
      </c>
      <c r="E5" s="91" t="s">
        <v>16</v>
      </c>
      <c r="F5" s="92" t="s">
        <v>17</v>
      </c>
      <c r="G5" s="91" t="s">
        <v>16</v>
      </c>
      <c r="H5" s="92" t="s">
        <v>17</v>
      </c>
      <c r="I5" s="91" t="s">
        <v>16</v>
      </c>
      <c r="J5" s="92" t="s">
        <v>17</v>
      </c>
      <c r="K5" s="91" t="s">
        <v>16</v>
      </c>
      <c r="L5" s="118" t="s">
        <v>17</v>
      </c>
      <c r="AA5" s="91" t="s">
        <v>16</v>
      </c>
      <c r="AB5" s="92" t="s">
        <v>17</v>
      </c>
      <c r="AC5" s="91" t="s">
        <v>16</v>
      </c>
      <c r="AD5" s="92" t="s">
        <v>17</v>
      </c>
      <c r="AE5" s="91" t="s">
        <v>16</v>
      </c>
      <c r="AF5" s="92" t="s">
        <v>17</v>
      </c>
      <c r="AG5" s="91" t="s">
        <v>16</v>
      </c>
      <c r="AH5" s="92" t="s">
        <v>17</v>
      </c>
      <c r="AI5" s="91" t="s">
        <v>16</v>
      </c>
      <c r="AJ5" s="118" t="s">
        <v>17</v>
      </c>
    </row>
    <row r="6" spans="1:37" ht="12.75" customHeight="1" thickTop="1" x14ac:dyDescent="0.2">
      <c r="A6" s="70" t="s">
        <v>18</v>
      </c>
      <c r="B6" s="341" t="s">
        <v>19</v>
      </c>
      <c r="C6" s="215">
        <f>ROUND(AA6,0)</f>
        <v>0</v>
      </c>
      <c r="D6" s="216">
        <f t="shared" ref="D6:D20" si="0">ROUND(AB6,0)</f>
        <v>0</v>
      </c>
      <c r="E6" s="217">
        <f t="shared" ref="E6:E20" si="1">ROUND(AC6,0)</f>
        <v>0</v>
      </c>
      <c r="F6" s="218">
        <f t="shared" ref="F6:F20" si="2">ROUND(AD6,0)</f>
        <v>0</v>
      </c>
      <c r="G6" s="217">
        <f t="shared" ref="G6:G20" si="3">ROUND(AE6,0)</f>
        <v>0</v>
      </c>
      <c r="H6" s="218">
        <f t="shared" ref="H6:H20" si="4">ROUND(AF6,0)</f>
        <v>0</v>
      </c>
      <c r="I6" s="217">
        <f t="shared" ref="I6:I20" si="5">ROUND(AG6,0)</f>
        <v>0</v>
      </c>
      <c r="J6" s="218">
        <f t="shared" ref="J6:J20" si="6">ROUND(AH6,0)</f>
        <v>0</v>
      </c>
      <c r="K6" s="138">
        <f>E6+G6+I6</f>
        <v>0</v>
      </c>
      <c r="L6" s="139">
        <f>F6+H6+J6</f>
        <v>0</v>
      </c>
      <c r="M6" s="214">
        <f>K6+L6</f>
        <v>0</v>
      </c>
      <c r="N6" s="237" t="s">
        <v>20</v>
      </c>
      <c r="AA6" s="121"/>
      <c r="AB6" s="122"/>
      <c r="AC6" s="75"/>
      <c r="AD6" s="93"/>
      <c r="AE6" s="75"/>
      <c r="AF6" s="93"/>
      <c r="AG6" s="75"/>
      <c r="AH6" s="93"/>
      <c r="AI6" s="138">
        <f>AC6+AE6+AG6</f>
        <v>0</v>
      </c>
      <c r="AJ6" s="139">
        <f>AD6+AF6+AH6</f>
        <v>0</v>
      </c>
      <c r="AK6" s="214">
        <f>AI6+AJ6</f>
        <v>0</v>
      </c>
    </row>
    <row r="7" spans="1:37" ht="12.75" customHeight="1" x14ac:dyDescent="0.2">
      <c r="A7" s="70" t="s">
        <v>21</v>
      </c>
      <c r="B7" s="342" t="s">
        <v>22</v>
      </c>
      <c r="C7" s="215">
        <f t="shared" ref="C7:C20" si="7">ROUND(AA7,0)</f>
        <v>0</v>
      </c>
      <c r="D7" s="216">
        <f t="shared" si="0"/>
        <v>0</v>
      </c>
      <c r="E7" s="217">
        <f t="shared" si="1"/>
        <v>0</v>
      </c>
      <c r="F7" s="218">
        <f t="shared" si="2"/>
        <v>0</v>
      </c>
      <c r="G7" s="217">
        <f t="shared" si="3"/>
        <v>0</v>
      </c>
      <c r="H7" s="218">
        <f t="shared" si="4"/>
        <v>0</v>
      </c>
      <c r="I7" s="217">
        <f t="shared" si="5"/>
        <v>0</v>
      </c>
      <c r="J7" s="218">
        <f t="shared" si="6"/>
        <v>0</v>
      </c>
      <c r="K7" s="138">
        <f t="shared" ref="K7:K20" si="8">E7+G7+I7</f>
        <v>0</v>
      </c>
      <c r="L7" s="139">
        <f t="shared" ref="L7:L20" si="9">F7+H7+J7</f>
        <v>0</v>
      </c>
      <c r="M7" s="214">
        <f t="shared" ref="M7:M20" si="10">K7+L7</f>
        <v>0</v>
      </c>
      <c r="N7" s="237" t="s">
        <v>23</v>
      </c>
      <c r="AA7" s="121"/>
      <c r="AB7" s="122"/>
      <c r="AC7" s="75"/>
      <c r="AD7" s="93"/>
      <c r="AE7" s="75"/>
      <c r="AF7" s="93"/>
      <c r="AG7" s="75"/>
      <c r="AH7" s="93"/>
      <c r="AI7" s="138">
        <f t="shared" ref="AI7:AI20" si="11">AC7+AE7+AG7</f>
        <v>0</v>
      </c>
      <c r="AJ7" s="139">
        <f t="shared" ref="AJ7:AJ20" si="12">AD7+AF7+AH7</f>
        <v>0</v>
      </c>
      <c r="AK7" s="214">
        <f t="shared" ref="AK7:AK20" si="13">AI7+AJ7</f>
        <v>0</v>
      </c>
    </row>
    <row r="8" spans="1:37" ht="12.75" customHeight="1" x14ac:dyDescent="0.2">
      <c r="A8" s="70" t="s">
        <v>24</v>
      </c>
      <c r="B8" s="342" t="s">
        <v>25</v>
      </c>
      <c r="C8" s="215">
        <f t="shared" si="7"/>
        <v>0</v>
      </c>
      <c r="D8" s="216">
        <f t="shared" si="0"/>
        <v>0</v>
      </c>
      <c r="E8" s="217">
        <f t="shared" si="1"/>
        <v>0</v>
      </c>
      <c r="F8" s="218">
        <f t="shared" si="2"/>
        <v>0</v>
      </c>
      <c r="G8" s="217">
        <f t="shared" si="3"/>
        <v>0</v>
      </c>
      <c r="H8" s="218">
        <f t="shared" si="4"/>
        <v>0</v>
      </c>
      <c r="I8" s="217">
        <f t="shared" si="5"/>
        <v>0</v>
      </c>
      <c r="J8" s="218">
        <f t="shared" si="6"/>
        <v>0</v>
      </c>
      <c r="K8" s="138">
        <f t="shared" si="8"/>
        <v>0</v>
      </c>
      <c r="L8" s="139">
        <f t="shared" si="9"/>
        <v>0</v>
      </c>
      <c r="M8" s="214">
        <f t="shared" si="10"/>
        <v>0</v>
      </c>
      <c r="N8" s="237" t="s">
        <v>23</v>
      </c>
      <c r="AA8" s="121"/>
      <c r="AB8" s="122"/>
      <c r="AC8" s="75"/>
      <c r="AD8" s="93"/>
      <c r="AE8" s="75"/>
      <c r="AF8" s="93"/>
      <c r="AG8" s="75"/>
      <c r="AH8" s="93"/>
      <c r="AI8" s="138">
        <f t="shared" si="11"/>
        <v>0</v>
      </c>
      <c r="AJ8" s="139">
        <f t="shared" si="12"/>
        <v>0</v>
      </c>
      <c r="AK8" s="214">
        <f t="shared" si="13"/>
        <v>0</v>
      </c>
    </row>
    <row r="9" spans="1:37" ht="12.75" customHeight="1" x14ac:dyDescent="0.2">
      <c r="A9" s="70" t="s">
        <v>26</v>
      </c>
      <c r="B9" s="342" t="s">
        <v>27</v>
      </c>
      <c r="C9" s="215">
        <f t="shared" si="7"/>
        <v>0</v>
      </c>
      <c r="D9" s="216">
        <f t="shared" si="0"/>
        <v>0</v>
      </c>
      <c r="E9" s="217">
        <f t="shared" si="1"/>
        <v>0</v>
      </c>
      <c r="F9" s="218">
        <f t="shared" si="2"/>
        <v>0</v>
      </c>
      <c r="G9" s="217">
        <f t="shared" si="3"/>
        <v>0</v>
      </c>
      <c r="H9" s="218">
        <f t="shared" si="4"/>
        <v>0</v>
      </c>
      <c r="I9" s="217">
        <f t="shared" si="5"/>
        <v>0</v>
      </c>
      <c r="J9" s="218">
        <f t="shared" si="6"/>
        <v>0</v>
      </c>
      <c r="K9" s="138">
        <f t="shared" si="8"/>
        <v>0</v>
      </c>
      <c r="L9" s="139">
        <f t="shared" si="9"/>
        <v>0</v>
      </c>
      <c r="M9" s="214">
        <f t="shared" si="10"/>
        <v>0</v>
      </c>
      <c r="N9" s="237" t="s">
        <v>28</v>
      </c>
      <c r="AA9" s="121"/>
      <c r="AB9" s="122"/>
      <c r="AC9" s="75"/>
      <c r="AD9" s="93"/>
      <c r="AE9" s="75"/>
      <c r="AF9" s="93"/>
      <c r="AG9" s="75"/>
      <c r="AH9" s="93"/>
      <c r="AI9" s="138">
        <f t="shared" si="11"/>
        <v>0</v>
      </c>
      <c r="AJ9" s="139">
        <f t="shared" si="12"/>
        <v>0</v>
      </c>
      <c r="AK9" s="214">
        <f t="shared" si="13"/>
        <v>0</v>
      </c>
    </row>
    <row r="10" spans="1:37" ht="12.75" customHeight="1" x14ac:dyDescent="0.2">
      <c r="A10" s="70" t="s">
        <v>29</v>
      </c>
      <c r="B10" s="342" t="s">
        <v>30</v>
      </c>
      <c r="C10" s="215">
        <f t="shared" si="7"/>
        <v>0</v>
      </c>
      <c r="D10" s="216">
        <f t="shared" si="0"/>
        <v>0</v>
      </c>
      <c r="E10" s="217">
        <f t="shared" si="1"/>
        <v>0</v>
      </c>
      <c r="F10" s="218">
        <f t="shared" si="2"/>
        <v>0</v>
      </c>
      <c r="G10" s="217">
        <f t="shared" si="3"/>
        <v>0</v>
      </c>
      <c r="H10" s="218">
        <f t="shared" si="4"/>
        <v>0</v>
      </c>
      <c r="I10" s="217">
        <f t="shared" si="5"/>
        <v>0</v>
      </c>
      <c r="J10" s="218">
        <f t="shared" si="6"/>
        <v>0</v>
      </c>
      <c r="K10" s="138">
        <f t="shared" si="8"/>
        <v>0</v>
      </c>
      <c r="L10" s="139">
        <f t="shared" si="9"/>
        <v>0</v>
      </c>
      <c r="M10" s="214">
        <f t="shared" si="10"/>
        <v>0</v>
      </c>
      <c r="N10" s="237" t="s">
        <v>28</v>
      </c>
      <c r="AA10" s="121"/>
      <c r="AB10" s="122"/>
      <c r="AC10" s="75"/>
      <c r="AD10" s="93"/>
      <c r="AE10" s="75"/>
      <c r="AF10" s="93"/>
      <c r="AG10" s="75"/>
      <c r="AH10" s="93"/>
      <c r="AI10" s="138">
        <f t="shared" si="11"/>
        <v>0</v>
      </c>
      <c r="AJ10" s="139">
        <f t="shared" si="12"/>
        <v>0</v>
      </c>
      <c r="AK10" s="214">
        <f t="shared" si="13"/>
        <v>0</v>
      </c>
    </row>
    <row r="11" spans="1:37" ht="12.75" customHeight="1" x14ac:dyDescent="0.2">
      <c r="A11" s="70" t="s">
        <v>31</v>
      </c>
      <c r="B11" s="342" t="s">
        <v>32</v>
      </c>
      <c r="C11" s="215">
        <f t="shared" si="7"/>
        <v>0</v>
      </c>
      <c r="D11" s="216">
        <f t="shared" si="0"/>
        <v>0</v>
      </c>
      <c r="E11" s="217">
        <f t="shared" si="1"/>
        <v>0</v>
      </c>
      <c r="F11" s="218">
        <f t="shared" si="2"/>
        <v>0</v>
      </c>
      <c r="G11" s="217">
        <f t="shared" si="3"/>
        <v>0</v>
      </c>
      <c r="H11" s="218">
        <f t="shared" si="4"/>
        <v>0</v>
      </c>
      <c r="I11" s="217">
        <f t="shared" si="5"/>
        <v>0</v>
      </c>
      <c r="J11" s="218">
        <f t="shared" si="6"/>
        <v>0</v>
      </c>
      <c r="K11" s="138">
        <f t="shared" si="8"/>
        <v>0</v>
      </c>
      <c r="L11" s="139">
        <f t="shared" si="9"/>
        <v>0</v>
      </c>
      <c r="M11" s="214">
        <f t="shared" si="10"/>
        <v>0</v>
      </c>
      <c r="N11" s="237" t="s">
        <v>33</v>
      </c>
      <c r="AA11" s="121"/>
      <c r="AB11" s="122"/>
      <c r="AC11" s="75"/>
      <c r="AD11" s="93"/>
      <c r="AE11" s="75"/>
      <c r="AF11" s="93"/>
      <c r="AG11" s="75"/>
      <c r="AH11" s="93"/>
      <c r="AI11" s="138">
        <f t="shared" si="11"/>
        <v>0</v>
      </c>
      <c r="AJ11" s="139">
        <f t="shared" si="12"/>
        <v>0</v>
      </c>
      <c r="AK11" s="214">
        <f t="shared" si="13"/>
        <v>0</v>
      </c>
    </row>
    <row r="12" spans="1:37" ht="12.75" customHeight="1" x14ac:dyDescent="0.2">
      <c r="A12" s="70" t="s">
        <v>34</v>
      </c>
      <c r="B12" s="342" t="s">
        <v>35</v>
      </c>
      <c r="C12" s="215">
        <f t="shared" si="7"/>
        <v>0</v>
      </c>
      <c r="D12" s="216">
        <f t="shared" si="0"/>
        <v>0</v>
      </c>
      <c r="E12" s="217">
        <f t="shared" si="1"/>
        <v>0</v>
      </c>
      <c r="F12" s="218">
        <f t="shared" si="2"/>
        <v>0</v>
      </c>
      <c r="G12" s="217">
        <f t="shared" si="3"/>
        <v>0</v>
      </c>
      <c r="H12" s="218">
        <f t="shared" si="4"/>
        <v>0</v>
      </c>
      <c r="I12" s="217">
        <f t="shared" si="5"/>
        <v>0</v>
      </c>
      <c r="J12" s="218">
        <f t="shared" si="6"/>
        <v>0</v>
      </c>
      <c r="K12" s="138">
        <f t="shared" si="8"/>
        <v>0</v>
      </c>
      <c r="L12" s="139">
        <f t="shared" si="9"/>
        <v>0</v>
      </c>
      <c r="M12" s="214">
        <f t="shared" si="10"/>
        <v>0</v>
      </c>
      <c r="N12" s="237" t="s">
        <v>33</v>
      </c>
      <c r="AA12" s="121"/>
      <c r="AB12" s="122"/>
      <c r="AC12" s="75"/>
      <c r="AD12" s="93"/>
      <c r="AE12" s="75"/>
      <c r="AF12" s="93"/>
      <c r="AG12" s="75"/>
      <c r="AH12" s="93"/>
      <c r="AI12" s="138">
        <f t="shared" si="11"/>
        <v>0</v>
      </c>
      <c r="AJ12" s="139">
        <f t="shared" si="12"/>
        <v>0</v>
      </c>
      <c r="AK12" s="214">
        <f t="shared" si="13"/>
        <v>0</v>
      </c>
    </row>
    <row r="13" spans="1:37" ht="12.75" customHeight="1" x14ac:dyDescent="0.2">
      <c r="A13" s="70" t="s">
        <v>36</v>
      </c>
      <c r="B13" s="342" t="s">
        <v>37</v>
      </c>
      <c r="C13" s="215">
        <f t="shared" si="7"/>
        <v>0</v>
      </c>
      <c r="D13" s="216">
        <f t="shared" si="0"/>
        <v>0</v>
      </c>
      <c r="E13" s="217">
        <f t="shared" si="1"/>
        <v>0</v>
      </c>
      <c r="F13" s="218">
        <f t="shared" si="2"/>
        <v>0</v>
      </c>
      <c r="G13" s="217">
        <f t="shared" si="3"/>
        <v>0</v>
      </c>
      <c r="H13" s="218">
        <f t="shared" si="4"/>
        <v>0</v>
      </c>
      <c r="I13" s="217">
        <f t="shared" si="5"/>
        <v>0</v>
      </c>
      <c r="J13" s="218">
        <f t="shared" si="6"/>
        <v>0</v>
      </c>
      <c r="K13" s="138">
        <f t="shared" si="8"/>
        <v>0</v>
      </c>
      <c r="L13" s="139">
        <f t="shared" si="9"/>
        <v>0</v>
      </c>
      <c r="M13" s="214">
        <f t="shared" si="10"/>
        <v>0</v>
      </c>
      <c r="N13" s="237" t="s">
        <v>33</v>
      </c>
      <c r="AA13" s="121"/>
      <c r="AB13" s="122"/>
      <c r="AC13" s="75"/>
      <c r="AD13" s="93"/>
      <c r="AE13" s="75"/>
      <c r="AF13" s="93"/>
      <c r="AG13" s="75"/>
      <c r="AH13" s="93"/>
      <c r="AI13" s="138">
        <f t="shared" si="11"/>
        <v>0</v>
      </c>
      <c r="AJ13" s="139">
        <f t="shared" si="12"/>
        <v>0</v>
      </c>
      <c r="AK13" s="214">
        <f t="shared" si="13"/>
        <v>0</v>
      </c>
    </row>
    <row r="14" spans="1:37" ht="12.75" customHeight="1" x14ac:dyDescent="0.2">
      <c r="A14" s="70" t="s">
        <v>38</v>
      </c>
      <c r="B14" s="342" t="s">
        <v>39</v>
      </c>
      <c r="C14" s="215">
        <f t="shared" si="7"/>
        <v>0</v>
      </c>
      <c r="D14" s="216">
        <f t="shared" si="0"/>
        <v>0</v>
      </c>
      <c r="E14" s="217">
        <f t="shared" si="1"/>
        <v>0</v>
      </c>
      <c r="F14" s="218">
        <f t="shared" si="2"/>
        <v>0</v>
      </c>
      <c r="G14" s="217">
        <f t="shared" si="3"/>
        <v>0</v>
      </c>
      <c r="H14" s="218">
        <f t="shared" si="4"/>
        <v>0</v>
      </c>
      <c r="I14" s="217">
        <f t="shared" si="5"/>
        <v>0</v>
      </c>
      <c r="J14" s="218">
        <f t="shared" si="6"/>
        <v>0</v>
      </c>
      <c r="K14" s="138">
        <f t="shared" si="8"/>
        <v>0</v>
      </c>
      <c r="L14" s="139">
        <f t="shared" si="9"/>
        <v>0</v>
      </c>
      <c r="M14" s="214">
        <f t="shared" si="10"/>
        <v>0</v>
      </c>
      <c r="N14" s="237" t="s">
        <v>33</v>
      </c>
      <c r="AA14" s="121"/>
      <c r="AB14" s="122"/>
      <c r="AC14" s="75"/>
      <c r="AD14" s="93"/>
      <c r="AE14" s="75"/>
      <c r="AF14" s="93"/>
      <c r="AG14" s="75"/>
      <c r="AH14" s="93"/>
      <c r="AI14" s="138">
        <f t="shared" si="11"/>
        <v>0</v>
      </c>
      <c r="AJ14" s="139">
        <f t="shared" si="12"/>
        <v>0</v>
      </c>
      <c r="AK14" s="214">
        <f t="shared" si="13"/>
        <v>0</v>
      </c>
    </row>
    <row r="15" spans="1:37" ht="12.75" customHeight="1" x14ac:dyDescent="0.2">
      <c r="A15" s="70" t="s">
        <v>40</v>
      </c>
      <c r="B15" s="342" t="s">
        <v>41</v>
      </c>
      <c r="C15" s="215">
        <f t="shared" si="7"/>
        <v>0</v>
      </c>
      <c r="D15" s="216">
        <f t="shared" si="0"/>
        <v>0</v>
      </c>
      <c r="E15" s="217">
        <f t="shared" si="1"/>
        <v>0</v>
      </c>
      <c r="F15" s="218">
        <f t="shared" si="2"/>
        <v>0</v>
      </c>
      <c r="G15" s="217">
        <f t="shared" si="3"/>
        <v>0</v>
      </c>
      <c r="H15" s="218">
        <f t="shared" si="4"/>
        <v>0</v>
      </c>
      <c r="I15" s="217">
        <f t="shared" si="5"/>
        <v>0</v>
      </c>
      <c r="J15" s="218">
        <f t="shared" si="6"/>
        <v>0</v>
      </c>
      <c r="K15" s="138">
        <f t="shared" si="8"/>
        <v>0</v>
      </c>
      <c r="L15" s="139">
        <f t="shared" si="9"/>
        <v>0</v>
      </c>
      <c r="M15" s="214">
        <f t="shared" si="10"/>
        <v>0</v>
      </c>
      <c r="N15" s="237" t="s">
        <v>42</v>
      </c>
      <c r="AA15" s="121"/>
      <c r="AB15" s="122"/>
      <c r="AC15" s="75"/>
      <c r="AD15" s="93"/>
      <c r="AE15" s="75"/>
      <c r="AF15" s="93"/>
      <c r="AG15" s="75"/>
      <c r="AH15" s="93"/>
      <c r="AI15" s="138">
        <f t="shared" si="11"/>
        <v>0</v>
      </c>
      <c r="AJ15" s="139">
        <f t="shared" si="12"/>
        <v>0</v>
      </c>
      <c r="AK15" s="214">
        <f t="shared" si="13"/>
        <v>0</v>
      </c>
    </row>
    <row r="16" spans="1:37" ht="12.75" customHeight="1" x14ac:dyDescent="0.2">
      <c r="A16" s="70" t="s">
        <v>43</v>
      </c>
      <c r="B16" s="342" t="s">
        <v>44</v>
      </c>
      <c r="C16" s="215">
        <f t="shared" si="7"/>
        <v>0</v>
      </c>
      <c r="D16" s="216">
        <f t="shared" si="0"/>
        <v>0</v>
      </c>
      <c r="E16" s="217">
        <f t="shared" si="1"/>
        <v>0</v>
      </c>
      <c r="F16" s="218">
        <f t="shared" si="2"/>
        <v>0</v>
      </c>
      <c r="G16" s="217">
        <f t="shared" si="3"/>
        <v>0</v>
      </c>
      <c r="H16" s="218">
        <f t="shared" si="4"/>
        <v>0</v>
      </c>
      <c r="I16" s="217">
        <f t="shared" si="5"/>
        <v>0</v>
      </c>
      <c r="J16" s="218">
        <f t="shared" si="6"/>
        <v>0</v>
      </c>
      <c r="K16" s="138">
        <f t="shared" si="8"/>
        <v>0</v>
      </c>
      <c r="L16" s="139">
        <f t="shared" si="9"/>
        <v>0</v>
      </c>
      <c r="M16" s="214">
        <f t="shared" si="10"/>
        <v>0</v>
      </c>
      <c r="N16" s="237" t="s">
        <v>42</v>
      </c>
      <c r="AA16" s="121"/>
      <c r="AB16" s="122"/>
      <c r="AC16" s="75"/>
      <c r="AD16" s="93"/>
      <c r="AE16" s="75"/>
      <c r="AF16" s="93"/>
      <c r="AG16" s="75"/>
      <c r="AH16" s="93"/>
      <c r="AI16" s="138">
        <f t="shared" si="11"/>
        <v>0</v>
      </c>
      <c r="AJ16" s="139">
        <f t="shared" si="12"/>
        <v>0</v>
      </c>
      <c r="AK16" s="214">
        <f t="shared" si="13"/>
        <v>0</v>
      </c>
    </row>
    <row r="17" spans="1:37" ht="12.75" customHeight="1" x14ac:dyDescent="0.2">
      <c r="A17" s="70" t="s">
        <v>45</v>
      </c>
      <c r="B17" s="342" t="s">
        <v>46</v>
      </c>
      <c r="C17" s="215">
        <f t="shared" si="7"/>
        <v>0</v>
      </c>
      <c r="D17" s="216">
        <f t="shared" si="0"/>
        <v>0</v>
      </c>
      <c r="E17" s="217">
        <f t="shared" si="1"/>
        <v>0</v>
      </c>
      <c r="F17" s="218">
        <f t="shared" si="2"/>
        <v>0</v>
      </c>
      <c r="G17" s="217">
        <f t="shared" si="3"/>
        <v>0</v>
      </c>
      <c r="H17" s="218">
        <f t="shared" si="4"/>
        <v>0</v>
      </c>
      <c r="I17" s="217">
        <f t="shared" si="5"/>
        <v>0</v>
      </c>
      <c r="J17" s="218">
        <f t="shared" si="6"/>
        <v>0</v>
      </c>
      <c r="K17" s="138">
        <f t="shared" si="8"/>
        <v>0</v>
      </c>
      <c r="L17" s="139">
        <f t="shared" si="9"/>
        <v>0</v>
      </c>
      <c r="M17" s="214">
        <f t="shared" si="10"/>
        <v>0</v>
      </c>
      <c r="N17" s="237" t="s">
        <v>42</v>
      </c>
      <c r="AA17" s="121"/>
      <c r="AB17" s="122"/>
      <c r="AC17" s="75"/>
      <c r="AD17" s="93"/>
      <c r="AE17" s="75"/>
      <c r="AF17" s="93"/>
      <c r="AG17" s="75"/>
      <c r="AH17" s="93"/>
      <c r="AI17" s="138">
        <f t="shared" si="11"/>
        <v>0</v>
      </c>
      <c r="AJ17" s="139">
        <f t="shared" si="12"/>
        <v>0</v>
      </c>
      <c r="AK17" s="214">
        <f t="shared" si="13"/>
        <v>0</v>
      </c>
    </row>
    <row r="18" spans="1:37" ht="12.75" customHeight="1" x14ac:dyDescent="0.2">
      <c r="A18" s="70" t="s">
        <v>47</v>
      </c>
      <c r="B18" s="342" t="s">
        <v>48</v>
      </c>
      <c r="C18" s="215">
        <f t="shared" si="7"/>
        <v>0</v>
      </c>
      <c r="D18" s="216">
        <f t="shared" si="0"/>
        <v>0</v>
      </c>
      <c r="E18" s="217">
        <f t="shared" si="1"/>
        <v>0</v>
      </c>
      <c r="F18" s="218">
        <f t="shared" si="2"/>
        <v>0</v>
      </c>
      <c r="G18" s="217">
        <f t="shared" si="3"/>
        <v>0</v>
      </c>
      <c r="H18" s="218">
        <f t="shared" si="4"/>
        <v>0</v>
      </c>
      <c r="I18" s="217">
        <f t="shared" si="5"/>
        <v>0</v>
      </c>
      <c r="J18" s="218">
        <f t="shared" si="6"/>
        <v>0</v>
      </c>
      <c r="K18" s="138">
        <f t="shared" si="8"/>
        <v>0</v>
      </c>
      <c r="L18" s="139">
        <f t="shared" si="9"/>
        <v>0</v>
      </c>
      <c r="M18" s="214">
        <f t="shared" si="10"/>
        <v>0</v>
      </c>
      <c r="N18" s="237" t="s">
        <v>42</v>
      </c>
      <c r="AA18" s="121"/>
      <c r="AB18" s="122"/>
      <c r="AC18" s="75"/>
      <c r="AD18" s="93"/>
      <c r="AE18" s="75"/>
      <c r="AF18" s="93"/>
      <c r="AG18" s="75"/>
      <c r="AH18" s="93"/>
      <c r="AI18" s="138">
        <f t="shared" si="11"/>
        <v>0</v>
      </c>
      <c r="AJ18" s="139">
        <f t="shared" si="12"/>
        <v>0</v>
      </c>
      <c r="AK18" s="214">
        <f t="shared" si="13"/>
        <v>0</v>
      </c>
    </row>
    <row r="19" spans="1:37" ht="12.75" customHeight="1" x14ac:dyDescent="0.2">
      <c r="A19" s="70" t="s">
        <v>49</v>
      </c>
      <c r="B19" s="342" t="s">
        <v>50</v>
      </c>
      <c r="C19" s="215">
        <f t="shared" si="7"/>
        <v>0</v>
      </c>
      <c r="D19" s="219">
        <f t="shared" si="0"/>
        <v>0</v>
      </c>
      <c r="E19" s="217">
        <f t="shared" si="1"/>
        <v>0</v>
      </c>
      <c r="F19" s="218">
        <f t="shared" si="2"/>
        <v>0</v>
      </c>
      <c r="G19" s="217">
        <f t="shared" si="3"/>
        <v>0</v>
      </c>
      <c r="H19" s="218">
        <f t="shared" si="4"/>
        <v>0</v>
      </c>
      <c r="I19" s="217">
        <f t="shared" si="5"/>
        <v>0</v>
      </c>
      <c r="J19" s="220">
        <f t="shared" si="6"/>
        <v>0</v>
      </c>
      <c r="K19" s="138">
        <f t="shared" si="8"/>
        <v>0</v>
      </c>
      <c r="L19" s="139">
        <f t="shared" si="9"/>
        <v>0</v>
      </c>
      <c r="M19" s="214">
        <f t="shared" si="10"/>
        <v>0</v>
      </c>
      <c r="N19" s="237" t="s">
        <v>42</v>
      </c>
      <c r="AA19" s="121"/>
      <c r="AB19" s="123"/>
      <c r="AC19" s="75"/>
      <c r="AD19" s="93"/>
      <c r="AE19" s="75"/>
      <c r="AF19" s="93"/>
      <c r="AG19" s="75"/>
      <c r="AH19" s="94"/>
      <c r="AI19" s="138">
        <f t="shared" si="11"/>
        <v>0</v>
      </c>
      <c r="AJ19" s="139">
        <f t="shared" si="12"/>
        <v>0</v>
      </c>
      <c r="AK19" s="214">
        <f t="shared" si="13"/>
        <v>0</v>
      </c>
    </row>
    <row r="20" spans="1:37" ht="12.75" customHeight="1" x14ac:dyDescent="0.2">
      <c r="A20" s="70" t="s">
        <v>51</v>
      </c>
      <c r="B20" s="342" t="s">
        <v>52</v>
      </c>
      <c r="C20" s="215">
        <f t="shared" si="7"/>
        <v>0</v>
      </c>
      <c r="D20" s="216">
        <f t="shared" si="0"/>
        <v>0</v>
      </c>
      <c r="E20" s="217">
        <f t="shared" si="1"/>
        <v>0</v>
      </c>
      <c r="F20" s="218">
        <f t="shared" si="2"/>
        <v>0</v>
      </c>
      <c r="G20" s="217">
        <f t="shared" si="3"/>
        <v>0</v>
      </c>
      <c r="H20" s="218">
        <f t="shared" si="4"/>
        <v>0</v>
      </c>
      <c r="I20" s="217">
        <f t="shared" si="5"/>
        <v>0</v>
      </c>
      <c r="J20" s="218">
        <f t="shared" si="6"/>
        <v>0</v>
      </c>
      <c r="K20" s="138">
        <f t="shared" si="8"/>
        <v>0</v>
      </c>
      <c r="L20" s="139">
        <f t="shared" si="9"/>
        <v>0</v>
      </c>
      <c r="M20" s="214">
        <f t="shared" si="10"/>
        <v>0</v>
      </c>
      <c r="N20" s="237" t="s">
        <v>42</v>
      </c>
      <c r="AA20" s="121"/>
      <c r="AB20" s="122"/>
      <c r="AC20" s="75"/>
      <c r="AD20" s="93"/>
      <c r="AE20" s="75"/>
      <c r="AF20" s="93"/>
      <c r="AG20" s="75"/>
      <c r="AH20" s="93"/>
      <c r="AI20" s="138">
        <f t="shared" si="11"/>
        <v>0</v>
      </c>
      <c r="AJ20" s="139">
        <f t="shared" si="12"/>
        <v>0</v>
      </c>
      <c r="AK20" s="214">
        <f t="shared" si="13"/>
        <v>0</v>
      </c>
    </row>
    <row r="21" spans="1:37" ht="12.75" customHeight="1" x14ac:dyDescent="0.2">
      <c r="A21" s="70" t="s">
        <v>53</v>
      </c>
      <c r="B21" s="342" t="s">
        <v>54</v>
      </c>
      <c r="C21" s="215">
        <f t="shared" ref="C21:C25" si="14">ROUND(AA21,0)</f>
        <v>0</v>
      </c>
      <c r="D21" s="216">
        <f t="shared" ref="D21:D25" si="15">ROUND(AB21,0)</f>
        <v>0</v>
      </c>
      <c r="E21" s="217">
        <f t="shared" ref="E21:E25" si="16">ROUND(AC21,0)</f>
        <v>0</v>
      </c>
      <c r="F21" s="218">
        <f t="shared" ref="F21:F25" si="17">ROUND(AD21,0)</f>
        <v>0</v>
      </c>
      <c r="G21" s="217">
        <f t="shared" ref="G21:G25" si="18">ROUND(AE21,0)</f>
        <v>0</v>
      </c>
      <c r="H21" s="218">
        <f t="shared" ref="H21:H25" si="19">ROUND(AF21,0)</f>
        <v>0</v>
      </c>
      <c r="I21" s="217">
        <f t="shared" ref="I21:I25" si="20">ROUND(AG21,0)</f>
        <v>0</v>
      </c>
      <c r="J21" s="218">
        <f t="shared" ref="J21:J25" si="21">ROUND(AH21,0)</f>
        <v>0</v>
      </c>
      <c r="K21" s="138">
        <f t="shared" ref="K21:K25" si="22">E21+G21+I21</f>
        <v>0</v>
      </c>
      <c r="L21" s="139">
        <f t="shared" ref="L21:L25" si="23">F21+H21+J21</f>
        <v>0</v>
      </c>
      <c r="M21" s="214">
        <f t="shared" ref="M21:M25" si="24">K21+L21</f>
        <v>0</v>
      </c>
      <c r="N21" s="237" t="s">
        <v>55</v>
      </c>
      <c r="AA21" s="121"/>
      <c r="AB21" s="122"/>
      <c r="AC21" s="75"/>
      <c r="AD21" s="93"/>
      <c r="AE21" s="75"/>
      <c r="AF21" s="93"/>
      <c r="AG21" s="75"/>
      <c r="AH21" s="93"/>
      <c r="AI21" s="138">
        <f t="shared" ref="AI21:AI25" si="25">AC21+AE21+AG21</f>
        <v>0</v>
      </c>
      <c r="AJ21" s="139">
        <f t="shared" ref="AJ21:AJ25" si="26">AD21+AF21+AH21</f>
        <v>0</v>
      </c>
      <c r="AK21" s="214">
        <f t="shared" ref="AK21:AK25" si="27">AI21+AJ21</f>
        <v>0</v>
      </c>
    </row>
    <row r="22" spans="1:37" ht="12.75" customHeight="1" x14ac:dyDescent="0.2">
      <c r="A22" s="70" t="s">
        <v>3</v>
      </c>
      <c r="B22" s="342" t="s">
        <v>56</v>
      </c>
      <c r="C22" s="215">
        <f t="shared" si="14"/>
        <v>0</v>
      </c>
      <c r="D22" s="216">
        <f t="shared" si="15"/>
        <v>2</v>
      </c>
      <c r="E22" s="217">
        <f t="shared" si="16"/>
        <v>0</v>
      </c>
      <c r="F22" s="218">
        <f t="shared" si="17"/>
        <v>2</v>
      </c>
      <c r="G22" s="217">
        <f t="shared" si="18"/>
        <v>0</v>
      </c>
      <c r="H22" s="218">
        <f t="shared" si="19"/>
        <v>0</v>
      </c>
      <c r="I22" s="217">
        <f t="shared" si="20"/>
        <v>0</v>
      </c>
      <c r="J22" s="218">
        <f t="shared" si="21"/>
        <v>0</v>
      </c>
      <c r="K22" s="138">
        <f t="shared" si="22"/>
        <v>0</v>
      </c>
      <c r="L22" s="139">
        <f t="shared" si="23"/>
        <v>2</v>
      </c>
      <c r="M22" s="214">
        <f t="shared" si="24"/>
        <v>2</v>
      </c>
      <c r="N22" s="237" t="s">
        <v>55</v>
      </c>
      <c r="AA22" s="121"/>
      <c r="AB22" s="122">
        <v>2</v>
      </c>
      <c r="AC22" s="75"/>
      <c r="AD22" s="93">
        <v>2</v>
      </c>
      <c r="AE22" s="75"/>
      <c r="AF22" s="93"/>
      <c r="AG22" s="75"/>
      <c r="AH22" s="93"/>
      <c r="AI22" s="138">
        <f t="shared" si="25"/>
        <v>0</v>
      </c>
      <c r="AJ22" s="139">
        <f t="shared" si="26"/>
        <v>2</v>
      </c>
      <c r="AK22" s="214">
        <f t="shared" si="27"/>
        <v>2</v>
      </c>
    </row>
    <row r="23" spans="1:37" ht="12.75" customHeight="1" x14ac:dyDescent="0.2">
      <c r="A23" s="70" t="s">
        <v>5</v>
      </c>
      <c r="B23" s="342" t="s">
        <v>57</v>
      </c>
      <c r="C23" s="215">
        <f t="shared" si="14"/>
        <v>0</v>
      </c>
      <c r="D23" s="216">
        <f t="shared" si="15"/>
        <v>2</v>
      </c>
      <c r="E23" s="217">
        <f t="shared" si="16"/>
        <v>0</v>
      </c>
      <c r="F23" s="218">
        <f t="shared" si="17"/>
        <v>1</v>
      </c>
      <c r="G23" s="217">
        <f t="shared" si="18"/>
        <v>0</v>
      </c>
      <c r="H23" s="218">
        <f t="shared" si="19"/>
        <v>0</v>
      </c>
      <c r="I23" s="217">
        <f t="shared" si="20"/>
        <v>0</v>
      </c>
      <c r="J23" s="218">
        <f t="shared" si="21"/>
        <v>1</v>
      </c>
      <c r="K23" s="138">
        <f t="shared" si="22"/>
        <v>0</v>
      </c>
      <c r="L23" s="139">
        <f t="shared" si="23"/>
        <v>2</v>
      </c>
      <c r="M23" s="214">
        <f t="shared" si="24"/>
        <v>2</v>
      </c>
      <c r="N23" s="237" t="s">
        <v>55</v>
      </c>
      <c r="AA23" s="121"/>
      <c r="AB23" s="122">
        <v>2</v>
      </c>
      <c r="AC23" s="75"/>
      <c r="AD23" s="93">
        <v>1</v>
      </c>
      <c r="AE23" s="75"/>
      <c r="AF23" s="93"/>
      <c r="AG23" s="75"/>
      <c r="AH23" s="93">
        <v>1</v>
      </c>
      <c r="AI23" s="138">
        <f t="shared" si="25"/>
        <v>0</v>
      </c>
      <c r="AJ23" s="139">
        <f t="shared" si="26"/>
        <v>2</v>
      </c>
      <c r="AK23" s="214">
        <f t="shared" si="27"/>
        <v>2</v>
      </c>
    </row>
    <row r="24" spans="1:37" ht="12.75" customHeight="1" x14ac:dyDescent="0.2">
      <c r="A24" s="70" t="s">
        <v>7</v>
      </c>
      <c r="B24" s="342" t="s">
        <v>58</v>
      </c>
      <c r="C24" s="215">
        <f t="shared" si="14"/>
        <v>0</v>
      </c>
      <c r="D24" s="216">
        <f t="shared" si="15"/>
        <v>0</v>
      </c>
      <c r="E24" s="217">
        <f t="shared" si="16"/>
        <v>0</v>
      </c>
      <c r="F24" s="218">
        <f t="shared" si="17"/>
        <v>0</v>
      </c>
      <c r="G24" s="217">
        <f t="shared" si="18"/>
        <v>0</v>
      </c>
      <c r="H24" s="218">
        <f t="shared" si="19"/>
        <v>0</v>
      </c>
      <c r="I24" s="217">
        <f t="shared" si="20"/>
        <v>0</v>
      </c>
      <c r="J24" s="218">
        <f t="shared" si="21"/>
        <v>0</v>
      </c>
      <c r="K24" s="138">
        <f t="shared" si="22"/>
        <v>0</v>
      </c>
      <c r="L24" s="139">
        <f t="shared" si="23"/>
        <v>0</v>
      </c>
      <c r="M24" s="214">
        <f t="shared" si="24"/>
        <v>0</v>
      </c>
      <c r="N24" s="237" t="s">
        <v>55</v>
      </c>
      <c r="AA24" s="121"/>
      <c r="AB24" s="122"/>
      <c r="AC24" s="75"/>
      <c r="AD24" s="93"/>
      <c r="AE24" s="75"/>
      <c r="AF24" s="93"/>
      <c r="AG24" s="75"/>
      <c r="AH24" s="93"/>
      <c r="AI24" s="138">
        <f t="shared" si="25"/>
        <v>0</v>
      </c>
      <c r="AJ24" s="139">
        <f t="shared" si="26"/>
        <v>0</v>
      </c>
      <c r="AK24" s="214">
        <f t="shared" si="27"/>
        <v>0</v>
      </c>
    </row>
    <row r="25" spans="1:37" ht="12.75" customHeight="1" thickBot="1" x14ac:dyDescent="0.25">
      <c r="A25" s="70" t="s">
        <v>59</v>
      </c>
      <c r="B25" s="343" t="s">
        <v>60</v>
      </c>
      <c r="C25" s="215">
        <f t="shared" si="14"/>
        <v>0</v>
      </c>
      <c r="D25" s="216">
        <f t="shared" si="15"/>
        <v>0</v>
      </c>
      <c r="E25" s="217">
        <f t="shared" si="16"/>
        <v>0</v>
      </c>
      <c r="F25" s="218">
        <f t="shared" si="17"/>
        <v>0</v>
      </c>
      <c r="G25" s="217">
        <f t="shared" si="18"/>
        <v>0</v>
      </c>
      <c r="H25" s="218">
        <f t="shared" si="19"/>
        <v>0</v>
      </c>
      <c r="I25" s="217">
        <f t="shared" si="20"/>
        <v>0</v>
      </c>
      <c r="J25" s="218">
        <f t="shared" si="21"/>
        <v>0</v>
      </c>
      <c r="K25" s="138">
        <f t="shared" si="22"/>
        <v>0</v>
      </c>
      <c r="L25" s="139">
        <f t="shared" si="23"/>
        <v>0</v>
      </c>
      <c r="M25" s="214">
        <f t="shared" si="24"/>
        <v>0</v>
      </c>
      <c r="N25" s="237" t="s">
        <v>55</v>
      </c>
      <c r="AA25" s="121"/>
      <c r="AB25" s="122"/>
      <c r="AC25" s="75"/>
      <c r="AD25" s="93"/>
      <c r="AE25" s="75"/>
      <c r="AF25" s="93"/>
      <c r="AG25" s="75"/>
      <c r="AH25" s="93"/>
      <c r="AI25" s="138">
        <f t="shared" si="25"/>
        <v>0</v>
      </c>
      <c r="AJ25" s="139">
        <f t="shared" si="26"/>
        <v>0</v>
      </c>
      <c r="AK25" s="214">
        <f t="shared" si="27"/>
        <v>0</v>
      </c>
    </row>
    <row r="26" spans="1:37" ht="15.75" customHeight="1" thickTop="1" thickBot="1" x14ac:dyDescent="0.25">
      <c r="A26" s="117" t="s">
        <v>61</v>
      </c>
      <c r="B26" s="9"/>
      <c r="C26" s="140">
        <f t="shared" ref="C26:L26" si="28">SUM(C6:C25)</f>
        <v>0</v>
      </c>
      <c r="D26" s="141">
        <f t="shared" si="28"/>
        <v>4</v>
      </c>
      <c r="E26" s="140">
        <f t="shared" si="28"/>
        <v>0</v>
      </c>
      <c r="F26" s="141">
        <f t="shared" si="28"/>
        <v>3</v>
      </c>
      <c r="G26" s="140">
        <f t="shared" si="28"/>
        <v>0</v>
      </c>
      <c r="H26" s="141">
        <f t="shared" si="28"/>
        <v>0</v>
      </c>
      <c r="I26" s="140">
        <f t="shared" si="28"/>
        <v>0</v>
      </c>
      <c r="J26" s="141">
        <f t="shared" si="28"/>
        <v>1</v>
      </c>
      <c r="K26" s="140">
        <f t="shared" si="28"/>
        <v>0</v>
      </c>
      <c r="L26" s="142">
        <f t="shared" si="28"/>
        <v>4</v>
      </c>
      <c r="M26" s="214"/>
      <c r="AA26" s="140">
        <f t="shared" ref="AA26:AJ26" si="29">SUM(AA6:AA25)</f>
        <v>0</v>
      </c>
      <c r="AB26" s="141">
        <f t="shared" si="29"/>
        <v>4</v>
      </c>
      <c r="AC26" s="140">
        <f t="shared" si="29"/>
        <v>0</v>
      </c>
      <c r="AD26" s="141">
        <f t="shared" si="29"/>
        <v>3</v>
      </c>
      <c r="AE26" s="140">
        <f t="shared" si="29"/>
        <v>0</v>
      </c>
      <c r="AF26" s="141">
        <f t="shared" si="29"/>
        <v>0</v>
      </c>
      <c r="AG26" s="140">
        <f t="shared" si="29"/>
        <v>0</v>
      </c>
      <c r="AH26" s="141">
        <f t="shared" si="29"/>
        <v>1</v>
      </c>
      <c r="AI26" s="140">
        <f t="shared" si="29"/>
        <v>0</v>
      </c>
      <c r="AJ26" s="142">
        <f t="shared" si="29"/>
        <v>4</v>
      </c>
      <c r="AK26" s="214"/>
    </row>
    <row r="27" spans="1:37" ht="18.75" customHeight="1" x14ac:dyDescent="0.2">
      <c r="A27" s="2" t="s">
        <v>62</v>
      </c>
    </row>
    <row r="28" spans="1:37" x14ac:dyDescent="0.2">
      <c r="A28" s="200" t="str">
        <f>"(*) inserire i dati comunicati nella tab.1 (colonna presenti al 31/12/"&amp;L1-1&amp;") della rilevazione dell'anno precedente"</f>
        <v>(*) inserire i dati comunicati nella tab.1 (colonna presenti al 31/12/2022) della rilevazione dell'anno precedente</v>
      </c>
    </row>
    <row r="29" spans="1:37" x14ac:dyDescent="0.2">
      <c r="A29" s="2" t="s">
        <v>63</v>
      </c>
    </row>
    <row r="30" spans="1:37" ht="13.2" x14ac:dyDescent="0.25">
      <c r="D30" s="201"/>
      <c r="AB30" s="201"/>
    </row>
  </sheetData>
  <sheetProtection algorithmName="SHA-512" hashValue="KKG/5lm7mlvzpTKZlHKwG2Dtz46kWutAFB3FeZY6LQ//i+uYRR91/OmXLI3EoUWfMpXxMT15j1Scl3JcUTaTog==" saltValue="0Mtt8o32I9JgR+MIy9ctyw==" spinCount="100000" sheet="1" formatColumns="0" selectLockedCells="1"/>
  <mergeCells count="5">
    <mergeCell ref="AE2:AJ2"/>
    <mergeCell ref="AA3:AJ3"/>
    <mergeCell ref="C3:L3"/>
    <mergeCell ref="B4:B5"/>
    <mergeCell ref="G2:L2"/>
  </mergeCells>
  <phoneticPr fontId="19" type="noConversion"/>
  <conditionalFormatting sqref="A6:L25 AA6:AJ25">
    <cfRule type="expression" dxfId="8" priority="2" stopIfTrue="1">
      <formula>$M6&gt;0</formula>
    </cfRule>
  </conditionalFormatting>
  <printOptions horizontalCentered="1" verticalCentered="1"/>
  <pageMargins left="0" right="0" top="0.15748031496062992" bottom="0.15748031496062992" header="0.19685039370078741" footer="0.19685039370078741"/>
  <pageSetup paperSize="9" scale="85" orientation="landscape" horizontalDpi="300" verticalDpi="4294967292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9B3B86-116A-49F2-AFB9-EB5E68CDB0E5}">
  <dimension ref="A1:IX10"/>
  <sheetViews>
    <sheetView workbookViewId="0">
      <selection activeCell="AD8" sqref="AD8"/>
    </sheetView>
  </sheetViews>
  <sheetFormatPr defaultRowHeight="10.199999999999999" x14ac:dyDescent="0.2"/>
  <cols>
    <col min="1" max="1" width="39.42578125" customWidth="1"/>
    <col min="2" max="2" width="9.140625" customWidth="1"/>
    <col min="3" max="18" width="9.140625" hidden="1" customWidth="1"/>
    <col min="19" max="20" width="11.28515625" hidden="1" customWidth="1"/>
    <col min="21" max="26" width="9.140625" hidden="1" customWidth="1"/>
    <col min="39" max="42" width="0" hidden="1" customWidth="1"/>
    <col min="43" max="44" width="11.28515625" customWidth="1"/>
    <col min="45" max="45" width="3" customWidth="1"/>
    <col min="46" max="47" width="11" customWidth="1"/>
  </cols>
  <sheetData>
    <row r="1" spans="1:258" s="2" customFormat="1" ht="43.5" customHeight="1" x14ac:dyDescent="0.2">
      <c r="A1" s="386" t="str">
        <f>'t1'!A1</f>
        <v>ENTI PUBBLICI NON ECONOMICI - anno 2023</v>
      </c>
      <c r="B1" s="386"/>
      <c r="C1" s="386"/>
      <c r="D1" s="386"/>
      <c r="E1" s="386"/>
      <c r="F1" s="386"/>
      <c r="G1" s="386"/>
      <c r="H1" s="386"/>
      <c r="I1" s="386"/>
      <c r="J1" s="386"/>
      <c r="K1" s="386"/>
      <c r="L1" s="386"/>
      <c r="M1" s="386"/>
      <c r="N1" s="386"/>
      <c r="O1" s="386"/>
      <c r="P1" s="386"/>
      <c r="Q1" s="386"/>
      <c r="R1" s="386"/>
      <c r="S1" s="386"/>
      <c r="T1" s="386"/>
      <c r="U1" s="386"/>
      <c r="V1" s="386"/>
      <c r="W1" s="386"/>
      <c r="X1" s="386"/>
      <c r="Y1" s="386"/>
      <c r="Z1" s="386"/>
      <c r="AA1" s="386"/>
      <c r="AB1" s="386"/>
      <c r="AC1" s="386"/>
      <c r="AD1" s="386"/>
      <c r="AE1" s="386"/>
      <c r="AF1" s="386"/>
      <c r="AG1" s="386"/>
      <c r="AH1" s="386"/>
      <c r="AI1" s="386"/>
      <c r="AJ1" s="386"/>
      <c r="AK1" s="386"/>
      <c r="AL1" s="386"/>
      <c r="AM1" s="386"/>
      <c r="AN1" s="386"/>
      <c r="AO1" s="386"/>
      <c r="AP1" s="386"/>
      <c r="AQ1" s="386"/>
      <c r="AR1" s="386"/>
      <c r="AS1" s="386"/>
      <c r="AT1" s="386"/>
      <c r="AU1" s="386"/>
    </row>
    <row r="2" spans="1:258" s="2" customFormat="1" ht="30" customHeight="1" x14ac:dyDescent="0.2">
      <c r="A2" s="386"/>
      <c r="B2" s="386"/>
      <c r="C2" s="386"/>
      <c r="D2" s="386"/>
      <c r="E2" s="386"/>
      <c r="F2" s="386"/>
      <c r="G2" s="386"/>
      <c r="H2" s="386"/>
      <c r="I2" s="386"/>
      <c r="J2" s="386"/>
      <c r="K2" s="386"/>
      <c r="L2" s="386"/>
      <c r="M2" s="386"/>
      <c r="N2" s="386"/>
      <c r="O2" s="386"/>
      <c r="P2" s="386"/>
      <c r="Q2" s="386"/>
      <c r="R2" s="386"/>
      <c r="S2" s="386"/>
      <c r="T2" s="386"/>
      <c r="U2" s="386"/>
      <c r="V2" s="386"/>
      <c r="W2" s="386"/>
      <c r="X2" s="386"/>
      <c r="Y2" s="386"/>
      <c r="Z2" s="386"/>
      <c r="AA2" s="386"/>
      <c r="AB2" s="386"/>
      <c r="AC2" s="386"/>
      <c r="AD2" s="386"/>
      <c r="AE2" s="386"/>
      <c r="AF2" s="386"/>
      <c r="AG2" s="386"/>
      <c r="AH2" s="386"/>
      <c r="AI2" s="386"/>
      <c r="AJ2" s="386"/>
      <c r="AK2" s="386"/>
      <c r="AL2" s="386"/>
      <c r="AM2" s="386"/>
      <c r="AN2" s="386"/>
      <c r="AO2" s="386"/>
      <c r="AP2" s="386"/>
      <c r="AQ2" s="386"/>
      <c r="AR2" s="386"/>
      <c r="AS2" s="386"/>
      <c r="AT2" s="386"/>
      <c r="AU2" s="386"/>
    </row>
    <row r="3" spans="1:258" s="2" customFormat="1" ht="4.95" customHeight="1" thickBot="1" x14ac:dyDescent="0.25">
      <c r="A3" s="332"/>
      <c r="B3" s="332"/>
      <c r="C3" s="332"/>
      <c r="D3" s="332"/>
      <c r="E3" s="332"/>
      <c r="F3" s="332"/>
      <c r="G3" s="332"/>
      <c r="H3" s="332"/>
      <c r="I3" s="332"/>
      <c r="J3" s="332"/>
      <c r="K3" s="332"/>
      <c r="L3" s="332"/>
      <c r="M3" s="332"/>
      <c r="N3" s="332"/>
      <c r="O3" s="332"/>
      <c r="P3" s="332"/>
      <c r="Q3" s="332"/>
      <c r="R3" s="332"/>
      <c r="S3" s="332"/>
      <c r="T3" s="332"/>
      <c r="U3" s="332"/>
      <c r="V3" s="332"/>
      <c r="W3" s="332"/>
      <c r="X3" s="332"/>
      <c r="Y3" s="332"/>
      <c r="Z3" s="332"/>
      <c r="AA3" s="332"/>
      <c r="AB3" s="332"/>
      <c r="AC3" s="332"/>
      <c r="AD3" s="332"/>
      <c r="AE3" s="332"/>
      <c r="AF3" s="332"/>
      <c r="AG3" s="332"/>
      <c r="AH3" s="332"/>
      <c r="AI3" s="332"/>
      <c r="AJ3" s="332"/>
      <c r="AK3" s="332"/>
      <c r="AL3" s="332"/>
      <c r="AM3" s="332"/>
      <c r="AN3" s="332"/>
      <c r="AO3" s="332"/>
      <c r="AP3" s="332"/>
      <c r="AQ3" s="332"/>
      <c r="AR3" s="332"/>
      <c r="AS3" s="332"/>
      <c r="AT3" s="332"/>
      <c r="AU3" s="332"/>
    </row>
    <row r="4" spans="1:258" ht="13.2" x14ac:dyDescent="0.25">
      <c r="A4" s="393" t="s">
        <v>64</v>
      </c>
      <c r="B4" s="396" t="s">
        <v>65</v>
      </c>
      <c r="C4" s="399" t="s">
        <v>66</v>
      </c>
      <c r="D4" s="400"/>
      <c r="E4" s="400"/>
      <c r="F4" s="400"/>
      <c r="G4" s="400"/>
      <c r="H4" s="400"/>
      <c r="I4" s="400"/>
      <c r="J4" s="400"/>
      <c r="K4" s="400"/>
      <c r="L4" s="400"/>
      <c r="M4" s="400"/>
      <c r="N4" s="400"/>
      <c r="O4" s="400"/>
      <c r="P4" s="400"/>
      <c r="Q4" s="400"/>
      <c r="R4" s="400"/>
      <c r="S4" s="400"/>
      <c r="T4" s="401"/>
      <c r="U4" s="293"/>
      <c r="V4" s="293"/>
      <c r="W4" s="293"/>
      <c r="X4" s="293"/>
      <c r="Y4" s="293"/>
      <c r="Z4" s="293"/>
      <c r="AA4" s="402" t="s">
        <v>66</v>
      </c>
      <c r="AB4" s="400"/>
      <c r="AC4" s="400"/>
      <c r="AD4" s="400"/>
      <c r="AE4" s="400"/>
      <c r="AF4" s="400"/>
      <c r="AG4" s="400"/>
      <c r="AH4" s="400"/>
      <c r="AI4" s="400"/>
      <c r="AJ4" s="400"/>
      <c r="AK4" s="400"/>
      <c r="AL4" s="400"/>
      <c r="AM4" s="400"/>
      <c r="AN4" s="400"/>
      <c r="AO4" s="400"/>
      <c r="AP4" s="400"/>
      <c r="AQ4" s="400"/>
      <c r="AR4" s="401"/>
      <c r="AT4" s="294" t="s">
        <v>67</v>
      </c>
      <c r="AU4" s="295"/>
      <c r="AV4" s="293"/>
      <c r="AY4" s="293"/>
      <c r="AZ4" s="293"/>
      <c r="BA4" s="293"/>
      <c r="BB4" s="293"/>
      <c r="BC4" s="293"/>
      <c r="BD4" s="293"/>
      <c r="BE4" s="293"/>
      <c r="BF4" s="293"/>
      <c r="BG4" s="293"/>
      <c r="BH4" s="293"/>
      <c r="BI4" s="293"/>
      <c r="BJ4" s="293"/>
      <c r="BK4" s="293"/>
      <c r="BL4" s="293"/>
      <c r="BM4" s="293"/>
      <c r="BN4" s="293"/>
      <c r="BO4" s="293"/>
      <c r="BP4" s="293"/>
      <c r="BQ4" s="293"/>
      <c r="BR4" s="293"/>
      <c r="BS4" s="293"/>
      <c r="BT4" s="293"/>
      <c r="BU4" s="293"/>
      <c r="BV4" s="293"/>
      <c r="BW4" s="293"/>
      <c r="BX4" s="293"/>
      <c r="BY4" s="293"/>
      <c r="BZ4" s="293"/>
      <c r="CA4" s="293"/>
      <c r="CB4" s="293"/>
      <c r="CC4" s="293"/>
      <c r="CD4" s="293"/>
      <c r="CE4" s="293"/>
      <c r="CF4" s="293"/>
      <c r="CG4" s="293"/>
      <c r="CH4" s="293"/>
      <c r="CI4" s="293"/>
      <c r="CJ4" s="293"/>
      <c r="CK4" s="293"/>
      <c r="CL4" s="293"/>
      <c r="CM4" s="293"/>
      <c r="CN4" s="293"/>
      <c r="CO4" s="293"/>
      <c r="CP4" s="293"/>
      <c r="CQ4" s="293"/>
      <c r="CR4" s="293"/>
      <c r="CS4" s="293"/>
      <c r="CT4" s="293"/>
      <c r="CU4" s="293"/>
      <c r="CV4" s="293"/>
      <c r="CW4" s="293"/>
      <c r="CX4" s="293"/>
      <c r="CY4" s="293"/>
      <c r="CZ4" s="293"/>
      <c r="DA4" s="293"/>
      <c r="DB4" s="293"/>
      <c r="DC4" s="293"/>
      <c r="DD4" s="293"/>
      <c r="DE4" s="293"/>
      <c r="DF4" s="293"/>
      <c r="DG4" s="293"/>
      <c r="DH4" s="293"/>
      <c r="DI4" s="293"/>
      <c r="DJ4" s="293"/>
      <c r="DK4" s="293"/>
      <c r="DL4" s="293"/>
      <c r="DM4" s="293"/>
      <c r="DN4" s="293"/>
      <c r="DO4" s="293"/>
      <c r="DP4" s="293"/>
      <c r="DQ4" s="293"/>
      <c r="DR4" s="293"/>
      <c r="DS4" s="293"/>
      <c r="DT4" s="293"/>
      <c r="DU4" s="293"/>
      <c r="DV4" s="293"/>
      <c r="DW4" s="293"/>
      <c r="DX4" s="293"/>
      <c r="DY4" s="293"/>
      <c r="DZ4" s="293"/>
      <c r="EA4" s="293"/>
      <c r="EB4" s="293"/>
      <c r="EC4" s="293"/>
      <c r="ED4" s="293"/>
      <c r="EE4" s="293"/>
      <c r="EF4" s="293"/>
      <c r="EG4" s="293"/>
      <c r="EH4" s="293"/>
      <c r="EI4" s="293"/>
      <c r="EJ4" s="293"/>
      <c r="EK4" s="293"/>
      <c r="EL4" s="293"/>
      <c r="EM4" s="293"/>
      <c r="EN4" s="293"/>
      <c r="EO4" s="293"/>
      <c r="EP4" s="293"/>
      <c r="EQ4" s="293"/>
      <c r="ER4" s="293"/>
      <c r="ES4" s="293"/>
      <c r="ET4" s="293"/>
      <c r="EU4" s="293"/>
      <c r="EV4" s="293"/>
      <c r="EW4" s="293"/>
      <c r="EX4" s="293"/>
      <c r="EY4" s="293"/>
      <c r="EZ4" s="293"/>
      <c r="FA4" s="293"/>
      <c r="FB4" s="293"/>
      <c r="FC4" s="293"/>
      <c r="FD4" s="293"/>
      <c r="FE4" s="293"/>
      <c r="FF4" s="293"/>
      <c r="FG4" s="293"/>
      <c r="FH4" s="293"/>
      <c r="FI4" s="293"/>
      <c r="FJ4" s="293"/>
      <c r="FK4" s="293"/>
      <c r="FL4" s="293"/>
      <c r="FM4" s="293"/>
      <c r="FN4" s="293"/>
      <c r="FO4" s="293"/>
      <c r="FP4" s="293"/>
      <c r="FQ4" s="293"/>
      <c r="FR4" s="293"/>
      <c r="FS4" s="293"/>
      <c r="FT4" s="293"/>
      <c r="FU4" s="293"/>
      <c r="FV4" s="293"/>
      <c r="FW4" s="293"/>
      <c r="FX4" s="293"/>
      <c r="FY4" s="293"/>
      <c r="FZ4" s="293"/>
      <c r="GA4" s="293"/>
      <c r="GB4" s="293"/>
      <c r="GC4" s="293"/>
      <c r="GD4" s="293"/>
      <c r="GE4" s="293"/>
      <c r="GF4" s="293"/>
      <c r="GG4" s="293"/>
      <c r="GH4" s="293"/>
      <c r="GI4" s="293"/>
      <c r="GJ4" s="293"/>
      <c r="GK4" s="293"/>
      <c r="GL4" s="293"/>
      <c r="GM4" s="293"/>
      <c r="GN4" s="293"/>
      <c r="GO4" s="293"/>
      <c r="GP4" s="293"/>
      <c r="GQ4" s="293"/>
      <c r="GR4" s="293"/>
      <c r="GS4" s="293"/>
      <c r="GT4" s="293"/>
      <c r="GU4" s="293"/>
      <c r="GV4" s="293"/>
      <c r="GW4" s="293"/>
      <c r="GX4" s="293"/>
      <c r="GY4" s="293"/>
      <c r="GZ4" s="293"/>
      <c r="HA4" s="293"/>
      <c r="HB4" s="293"/>
      <c r="HC4" s="293"/>
      <c r="HD4" s="293"/>
      <c r="HE4" s="293"/>
      <c r="HF4" s="293"/>
      <c r="HG4" s="293"/>
      <c r="HH4" s="293"/>
      <c r="HI4" s="293"/>
      <c r="HJ4" s="293"/>
      <c r="HK4" s="293"/>
      <c r="HL4" s="293"/>
      <c r="HM4" s="293"/>
      <c r="HN4" s="293"/>
      <c r="HO4" s="293"/>
      <c r="HP4" s="293"/>
      <c r="HQ4" s="293"/>
      <c r="HR4" s="293"/>
      <c r="HS4" s="293"/>
      <c r="HT4" s="293"/>
      <c r="HU4" s="293"/>
      <c r="HV4" s="293"/>
      <c r="HW4" s="293"/>
      <c r="HX4" s="293"/>
      <c r="HY4" s="293"/>
      <c r="HZ4" s="293"/>
      <c r="IA4" s="293"/>
      <c r="IB4" s="293"/>
      <c r="IC4" s="293"/>
      <c r="ID4" s="293"/>
      <c r="IE4" s="293"/>
      <c r="IF4" s="293"/>
      <c r="IG4" s="293"/>
      <c r="IH4" s="293"/>
      <c r="II4" s="293"/>
      <c r="IJ4" s="293"/>
      <c r="IK4" s="293"/>
      <c r="IL4" s="293"/>
      <c r="IM4" s="293"/>
      <c r="IN4" s="293"/>
      <c r="IO4" s="293"/>
      <c r="IP4" s="293"/>
      <c r="IQ4" s="293"/>
      <c r="IR4" s="293"/>
      <c r="IS4" s="293"/>
      <c r="IT4" s="293"/>
      <c r="IU4" s="293"/>
      <c r="IV4" s="293"/>
      <c r="IW4" s="293"/>
      <c r="IX4" s="293"/>
    </row>
    <row r="5" spans="1:258" ht="34.200000000000003" customHeight="1" thickBot="1" x14ac:dyDescent="0.25">
      <c r="A5" s="394"/>
      <c r="B5" s="397"/>
      <c r="C5" s="403" t="s">
        <v>68</v>
      </c>
      <c r="D5" s="404"/>
      <c r="E5" s="387" t="s">
        <v>69</v>
      </c>
      <c r="F5" s="388"/>
      <c r="G5" s="387" t="s">
        <v>70</v>
      </c>
      <c r="H5" s="388"/>
      <c r="I5" s="387" t="s">
        <v>71</v>
      </c>
      <c r="J5" s="388"/>
      <c r="K5" s="387" t="s">
        <v>72</v>
      </c>
      <c r="L5" s="388"/>
      <c r="M5" s="387" t="s">
        <v>73</v>
      </c>
      <c r="N5" s="388"/>
      <c r="O5" s="321"/>
      <c r="P5" s="321"/>
      <c r="Q5" s="321"/>
      <c r="R5" s="321"/>
      <c r="S5" s="387" t="s">
        <v>74</v>
      </c>
      <c r="T5" s="389"/>
      <c r="U5" s="296"/>
      <c r="V5" s="296"/>
      <c r="W5" s="296"/>
      <c r="X5" s="296"/>
      <c r="Y5" s="296"/>
      <c r="Z5" s="296"/>
      <c r="AA5" s="392" t="s">
        <v>75</v>
      </c>
      <c r="AB5" s="388"/>
      <c r="AC5" s="387" t="s">
        <v>69</v>
      </c>
      <c r="AD5" s="388"/>
      <c r="AE5" s="387" t="s">
        <v>70</v>
      </c>
      <c r="AF5" s="388"/>
      <c r="AG5" s="387" t="s">
        <v>71</v>
      </c>
      <c r="AH5" s="388"/>
      <c r="AI5" s="387" t="s">
        <v>72</v>
      </c>
      <c r="AJ5" s="388"/>
      <c r="AK5" s="387" t="s">
        <v>73</v>
      </c>
      <c r="AL5" s="388"/>
      <c r="AM5" s="387" t="s">
        <v>76</v>
      </c>
      <c r="AN5" s="388"/>
      <c r="AO5" s="387" t="s">
        <v>77</v>
      </c>
      <c r="AP5" s="388"/>
      <c r="AQ5" s="387" t="str">
        <f>"TOTALE 
dipendenti al 31/12/"&amp;'t1'!L1&amp;" "</f>
        <v xml:space="preserve">TOTALE 
dipendenti al 31/12/2023 </v>
      </c>
      <c r="AR5" s="389"/>
      <c r="AT5" s="390" t="s">
        <v>78</v>
      </c>
      <c r="AU5" s="391"/>
      <c r="AV5" s="296"/>
      <c r="AY5" s="296"/>
      <c r="AZ5" s="296"/>
      <c r="BA5" s="296"/>
      <c r="BB5" s="296"/>
      <c r="BC5" s="296"/>
      <c r="BD5" s="296"/>
      <c r="BE5" s="296"/>
      <c r="BF5" s="296"/>
      <c r="BG5" s="296"/>
      <c r="BH5" s="296"/>
      <c r="BI5" s="296"/>
      <c r="BJ5" s="296"/>
      <c r="BK5" s="296"/>
      <c r="BL5" s="296"/>
      <c r="BM5" s="296"/>
      <c r="BN5" s="296"/>
      <c r="BO5" s="296"/>
      <c r="BP5" s="296"/>
      <c r="BQ5" s="296"/>
      <c r="BR5" s="296"/>
      <c r="BS5" s="296"/>
      <c r="BT5" s="296"/>
      <c r="BU5" s="296"/>
      <c r="BV5" s="296"/>
      <c r="BW5" s="296"/>
      <c r="BX5" s="296"/>
      <c r="BY5" s="296"/>
      <c r="BZ5" s="296"/>
      <c r="CA5" s="296"/>
      <c r="CB5" s="296"/>
      <c r="CC5" s="296"/>
      <c r="CD5" s="296"/>
      <c r="CE5" s="296"/>
      <c r="CF5" s="296"/>
      <c r="CG5" s="296"/>
      <c r="CH5" s="296"/>
      <c r="CI5" s="296"/>
      <c r="CJ5" s="296"/>
      <c r="CK5" s="296"/>
      <c r="CL5" s="296"/>
      <c r="CM5" s="296"/>
      <c r="CN5" s="296"/>
      <c r="CO5" s="296"/>
      <c r="CP5" s="296"/>
      <c r="CQ5" s="296"/>
      <c r="CR5" s="296"/>
      <c r="CS5" s="296"/>
      <c r="CT5" s="296"/>
      <c r="CU5" s="296"/>
      <c r="CV5" s="296"/>
      <c r="CW5" s="296"/>
      <c r="CX5" s="296"/>
      <c r="CY5" s="296"/>
      <c r="CZ5" s="296"/>
      <c r="DA5" s="296"/>
      <c r="DB5" s="296"/>
      <c r="DC5" s="296"/>
      <c r="DD5" s="296"/>
      <c r="DE5" s="296"/>
      <c r="DF5" s="296"/>
      <c r="DG5" s="296"/>
      <c r="DH5" s="296"/>
      <c r="DI5" s="296"/>
      <c r="DJ5" s="296"/>
      <c r="DK5" s="296"/>
      <c r="DL5" s="296"/>
      <c r="DM5" s="296"/>
      <c r="DN5" s="296"/>
      <c r="DO5" s="296"/>
      <c r="DP5" s="296"/>
      <c r="DQ5" s="296"/>
      <c r="DR5" s="296"/>
      <c r="DS5" s="296"/>
      <c r="DT5" s="296"/>
      <c r="DU5" s="296"/>
      <c r="DV5" s="296"/>
      <c r="DW5" s="296"/>
      <c r="DX5" s="296"/>
      <c r="DY5" s="296"/>
      <c r="DZ5" s="296"/>
      <c r="EA5" s="296"/>
      <c r="EB5" s="296"/>
      <c r="EC5" s="296"/>
      <c r="ED5" s="296"/>
      <c r="EE5" s="296"/>
      <c r="EF5" s="296"/>
      <c r="EG5" s="296"/>
      <c r="EH5" s="296"/>
      <c r="EI5" s="296"/>
      <c r="EJ5" s="296"/>
      <c r="EK5" s="296"/>
      <c r="EL5" s="296"/>
      <c r="EM5" s="296"/>
      <c r="EN5" s="296"/>
      <c r="EO5" s="296"/>
      <c r="EP5" s="296"/>
      <c r="EQ5" s="296"/>
      <c r="ER5" s="296"/>
      <c r="ES5" s="296"/>
      <c r="ET5" s="296"/>
      <c r="EU5" s="296"/>
      <c r="EV5" s="296"/>
      <c r="EW5" s="296"/>
      <c r="EX5" s="296"/>
      <c r="EY5" s="296"/>
      <c r="EZ5" s="296"/>
      <c r="FA5" s="296"/>
      <c r="FB5" s="296"/>
      <c r="FC5" s="296"/>
      <c r="FD5" s="296"/>
      <c r="FE5" s="296"/>
      <c r="FF5" s="296"/>
      <c r="FG5" s="296"/>
      <c r="FH5" s="296"/>
      <c r="FI5" s="296"/>
      <c r="FJ5" s="296"/>
      <c r="FK5" s="296"/>
      <c r="FL5" s="296"/>
      <c r="FM5" s="296"/>
      <c r="FN5" s="296"/>
      <c r="FO5" s="296"/>
      <c r="FP5" s="296"/>
      <c r="FQ5" s="296"/>
      <c r="FR5" s="296"/>
      <c r="FS5" s="296"/>
      <c r="FT5" s="296"/>
      <c r="FU5" s="296"/>
      <c r="FV5" s="296"/>
      <c r="FW5" s="296"/>
      <c r="FX5" s="296"/>
      <c r="FY5" s="296"/>
      <c r="FZ5" s="296"/>
      <c r="GA5" s="296"/>
      <c r="GB5" s="296"/>
      <c r="GC5" s="296"/>
      <c r="GD5" s="296"/>
      <c r="GE5" s="296"/>
      <c r="GF5" s="296"/>
      <c r="GG5" s="296"/>
      <c r="GH5" s="296"/>
      <c r="GI5" s="296"/>
      <c r="GJ5" s="296"/>
      <c r="GK5" s="296"/>
      <c r="GL5" s="296"/>
      <c r="GM5" s="296"/>
      <c r="GN5" s="296"/>
      <c r="GO5" s="296"/>
      <c r="GP5" s="296"/>
      <c r="GQ5" s="296"/>
      <c r="GR5" s="296"/>
      <c r="GS5" s="296"/>
      <c r="GT5" s="296"/>
      <c r="GU5" s="296"/>
      <c r="GV5" s="296"/>
      <c r="GW5" s="296"/>
      <c r="GX5" s="296"/>
      <c r="GY5" s="296"/>
      <c r="GZ5" s="296"/>
      <c r="HA5" s="296"/>
      <c r="HB5" s="296"/>
      <c r="HC5" s="296"/>
      <c r="HD5" s="296"/>
      <c r="HE5" s="296"/>
      <c r="HF5" s="296"/>
      <c r="HG5" s="296"/>
      <c r="HH5" s="296"/>
      <c r="HI5" s="296"/>
      <c r="HJ5" s="296"/>
      <c r="HK5" s="296"/>
      <c r="HL5" s="296"/>
      <c r="HM5" s="296"/>
      <c r="HN5" s="296"/>
      <c r="HO5" s="296"/>
      <c r="HP5" s="296"/>
      <c r="HQ5" s="296"/>
      <c r="HR5" s="296"/>
      <c r="HS5" s="296"/>
      <c r="HT5" s="296"/>
      <c r="HU5" s="296"/>
      <c r="HV5" s="296"/>
      <c r="HW5" s="296"/>
      <c r="HX5" s="296"/>
      <c r="HY5" s="296"/>
      <c r="HZ5" s="296"/>
      <c r="IA5" s="296"/>
      <c r="IB5" s="296"/>
      <c r="IC5" s="296"/>
      <c r="ID5" s="296"/>
      <c r="IE5" s="296"/>
      <c r="IF5" s="296"/>
      <c r="IG5" s="296"/>
      <c r="IH5" s="296"/>
      <c r="II5" s="296"/>
      <c r="IJ5" s="296"/>
      <c r="IK5" s="296"/>
      <c r="IL5" s="296"/>
      <c r="IM5" s="296"/>
      <c r="IN5" s="296"/>
      <c r="IO5" s="296"/>
      <c r="IP5" s="296"/>
      <c r="IQ5" s="296"/>
      <c r="IR5" s="296"/>
      <c r="IS5" s="296"/>
      <c r="IT5" s="296"/>
      <c r="IU5" s="296"/>
      <c r="IV5" s="296"/>
      <c r="IW5" s="296"/>
      <c r="IX5" s="296"/>
    </row>
    <row r="6" spans="1:258" ht="10.8" thickBot="1" x14ac:dyDescent="0.25">
      <c r="A6" s="395"/>
      <c r="B6" s="398"/>
      <c r="C6" s="297" t="s">
        <v>16</v>
      </c>
      <c r="D6" s="298" t="s">
        <v>17</v>
      </c>
      <c r="E6" s="297" t="s">
        <v>16</v>
      </c>
      <c r="F6" s="298" t="s">
        <v>17</v>
      </c>
      <c r="G6" s="297" t="s">
        <v>16</v>
      </c>
      <c r="H6" s="298" t="s">
        <v>17</v>
      </c>
      <c r="I6" s="297" t="s">
        <v>16</v>
      </c>
      <c r="J6" s="298" t="s">
        <v>17</v>
      </c>
      <c r="K6" s="297" t="s">
        <v>16</v>
      </c>
      <c r="L6" s="298" t="s">
        <v>17</v>
      </c>
      <c r="M6" s="297" t="s">
        <v>16</v>
      </c>
      <c r="N6" s="298" t="s">
        <v>17</v>
      </c>
      <c r="O6" s="298"/>
      <c r="P6" s="298"/>
      <c r="Q6" s="298"/>
      <c r="R6" s="298"/>
      <c r="S6" s="297" t="s">
        <v>16</v>
      </c>
      <c r="T6" s="298" t="s">
        <v>17</v>
      </c>
      <c r="U6" s="299"/>
      <c r="V6" s="300"/>
      <c r="W6" s="300"/>
      <c r="X6" s="300"/>
      <c r="Y6" s="300"/>
      <c r="Z6" s="300"/>
      <c r="AA6" s="301" t="s">
        <v>16</v>
      </c>
      <c r="AB6" s="298" t="s">
        <v>17</v>
      </c>
      <c r="AC6" s="297" t="s">
        <v>16</v>
      </c>
      <c r="AD6" s="298" t="s">
        <v>17</v>
      </c>
      <c r="AE6" s="297" t="s">
        <v>16</v>
      </c>
      <c r="AF6" s="298" t="s">
        <v>17</v>
      </c>
      <c r="AG6" s="297" t="s">
        <v>16</v>
      </c>
      <c r="AH6" s="298" t="s">
        <v>17</v>
      </c>
      <c r="AI6" s="297" t="s">
        <v>16</v>
      </c>
      <c r="AJ6" s="298" t="s">
        <v>17</v>
      </c>
      <c r="AK6" s="297" t="s">
        <v>16</v>
      </c>
      <c r="AL6" s="298" t="s">
        <v>17</v>
      </c>
      <c r="AM6" s="297" t="s">
        <v>16</v>
      </c>
      <c r="AN6" s="298" t="s">
        <v>17</v>
      </c>
      <c r="AO6" s="298"/>
      <c r="AP6" s="298"/>
      <c r="AQ6" s="297" t="s">
        <v>16</v>
      </c>
      <c r="AR6" s="302" t="s">
        <v>17</v>
      </c>
      <c r="AT6" s="301" t="s">
        <v>16</v>
      </c>
      <c r="AU6" s="302" t="s">
        <v>17</v>
      </c>
      <c r="AV6" s="300"/>
      <c r="AY6" s="300"/>
      <c r="AZ6" s="300"/>
      <c r="BA6" s="300"/>
      <c r="BB6" s="300"/>
      <c r="BC6" s="300"/>
      <c r="BD6" s="300"/>
      <c r="BE6" s="300"/>
      <c r="BF6" s="300"/>
      <c r="BG6" s="300"/>
      <c r="BH6" s="300"/>
      <c r="BI6" s="300"/>
      <c r="BJ6" s="300"/>
      <c r="BK6" s="300"/>
      <c r="BL6" s="300"/>
      <c r="BM6" s="300"/>
      <c r="BN6" s="300"/>
      <c r="BO6" s="300"/>
      <c r="BP6" s="300"/>
      <c r="BQ6" s="300"/>
      <c r="BR6" s="300"/>
      <c r="BS6" s="300"/>
      <c r="BT6" s="300"/>
      <c r="BU6" s="300"/>
      <c r="BV6" s="300"/>
      <c r="BW6" s="300"/>
      <c r="BX6" s="300"/>
      <c r="BY6" s="300"/>
      <c r="BZ6" s="300"/>
      <c r="CA6" s="300"/>
      <c r="CB6" s="300"/>
      <c r="CC6" s="300"/>
      <c r="CD6" s="300"/>
      <c r="CE6" s="300"/>
      <c r="CF6" s="300"/>
      <c r="CG6" s="300"/>
      <c r="CH6" s="300"/>
      <c r="CI6" s="300"/>
      <c r="CJ6" s="300"/>
      <c r="CK6" s="300"/>
      <c r="CL6" s="300"/>
      <c r="CM6" s="300"/>
      <c r="CN6" s="300"/>
      <c r="CO6" s="300"/>
      <c r="CP6" s="300"/>
      <c r="CQ6" s="300"/>
      <c r="CR6" s="300"/>
      <c r="CS6" s="300"/>
      <c r="CT6" s="300"/>
      <c r="CU6" s="300"/>
      <c r="CV6" s="300"/>
      <c r="CW6" s="300"/>
      <c r="CX6" s="300"/>
      <c r="CY6" s="300"/>
      <c r="CZ6" s="300"/>
      <c r="DA6" s="300"/>
      <c r="DB6" s="300"/>
      <c r="DC6" s="300"/>
      <c r="DD6" s="300"/>
      <c r="DE6" s="300"/>
      <c r="DF6" s="300"/>
      <c r="DG6" s="300"/>
      <c r="DH6" s="300"/>
      <c r="DI6" s="300"/>
      <c r="DJ6" s="300"/>
      <c r="DK6" s="300"/>
      <c r="DL6" s="300"/>
      <c r="DM6" s="300"/>
      <c r="DN6" s="300"/>
      <c r="DO6" s="300"/>
      <c r="DP6" s="300"/>
      <c r="DQ6" s="300"/>
      <c r="DR6" s="300"/>
      <c r="DS6" s="300"/>
      <c r="DT6" s="300"/>
      <c r="DU6" s="300"/>
      <c r="DV6" s="300"/>
      <c r="DW6" s="300"/>
      <c r="DX6" s="300"/>
      <c r="DY6" s="300"/>
      <c r="DZ6" s="300"/>
      <c r="EA6" s="300"/>
      <c r="EB6" s="300"/>
      <c r="EC6" s="300"/>
      <c r="ED6" s="300"/>
      <c r="EE6" s="300"/>
      <c r="EF6" s="300"/>
      <c r="EG6" s="300"/>
      <c r="EH6" s="300"/>
      <c r="EI6" s="300"/>
      <c r="EJ6" s="300"/>
      <c r="EK6" s="300"/>
      <c r="EL6" s="300"/>
      <c r="EM6" s="300"/>
      <c r="EN6" s="300"/>
      <c r="EO6" s="300"/>
      <c r="EP6" s="300"/>
      <c r="EQ6" s="300"/>
      <c r="ER6" s="300"/>
      <c r="ES6" s="300"/>
      <c r="ET6" s="300"/>
      <c r="EU6" s="300"/>
      <c r="EV6" s="300"/>
      <c r="EW6" s="300"/>
      <c r="EX6" s="300"/>
      <c r="EY6" s="300"/>
      <c r="EZ6" s="300"/>
      <c r="FA6" s="300"/>
      <c r="FB6" s="300"/>
      <c r="FC6" s="300"/>
      <c r="FD6" s="300"/>
      <c r="FE6" s="300"/>
      <c r="FF6" s="300"/>
      <c r="FG6" s="300"/>
      <c r="FH6" s="300"/>
      <c r="FI6" s="300"/>
      <c r="FJ6" s="300"/>
      <c r="FK6" s="300"/>
      <c r="FL6" s="300"/>
      <c r="FM6" s="300"/>
      <c r="FN6" s="300"/>
      <c r="FO6" s="300"/>
      <c r="FP6" s="300"/>
      <c r="FQ6" s="300"/>
      <c r="FR6" s="300"/>
      <c r="FS6" s="300"/>
      <c r="FT6" s="300"/>
      <c r="FU6" s="300"/>
      <c r="FV6" s="300"/>
      <c r="FW6" s="300"/>
      <c r="FX6" s="300"/>
      <c r="FY6" s="300"/>
      <c r="FZ6" s="300"/>
      <c r="GA6" s="300"/>
      <c r="GB6" s="300"/>
      <c r="GC6" s="300"/>
      <c r="GD6" s="300"/>
      <c r="GE6" s="300"/>
      <c r="GF6" s="300"/>
      <c r="GG6" s="300"/>
      <c r="GH6" s="300"/>
      <c r="GI6" s="300"/>
      <c r="GJ6" s="300"/>
      <c r="GK6" s="300"/>
      <c r="GL6" s="300"/>
      <c r="GM6" s="300"/>
      <c r="GN6" s="300"/>
      <c r="GO6" s="300"/>
      <c r="GP6" s="300"/>
      <c r="GQ6" s="300"/>
      <c r="GR6" s="300"/>
      <c r="GS6" s="300"/>
      <c r="GT6" s="300"/>
      <c r="GU6" s="300"/>
      <c r="GV6" s="300"/>
      <c r="GW6" s="300"/>
      <c r="GX6" s="300"/>
      <c r="GY6" s="300"/>
      <c r="GZ6" s="300"/>
      <c r="HA6" s="300"/>
      <c r="HB6" s="300"/>
      <c r="HC6" s="300"/>
      <c r="HD6" s="300"/>
      <c r="HE6" s="300"/>
      <c r="HF6" s="300"/>
      <c r="HG6" s="300"/>
      <c r="HH6" s="300"/>
      <c r="HI6" s="300"/>
      <c r="HJ6" s="300"/>
      <c r="HK6" s="300"/>
      <c r="HL6" s="300"/>
      <c r="HM6" s="300"/>
      <c r="HN6" s="300"/>
      <c r="HO6" s="300"/>
      <c r="HP6" s="300"/>
      <c r="HQ6" s="300"/>
      <c r="HR6" s="300"/>
      <c r="HS6" s="300"/>
      <c r="HT6" s="300"/>
      <c r="HU6" s="300"/>
      <c r="HV6" s="300"/>
      <c r="HW6" s="300"/>
      <c r="HX6" s="300"/>
      <c r="HY6" s="300"/>
      <c r="HZ6" s="300"/>
      <c r="IA6" s="300"/>
      <c r="IB6" s="300"/>
      <c r="IC6" s="300"/>
      <c r="ID6" s="300"/>
      <c r="IE6" s="300"/>
      <c r="IF6" s="300"/>
      <c r="IG6" s="300"/>
      <c r="IH6" s="300"/>
      <c r="II6" s="300"/>
      <c r="IJ6" s="300"/>
      <c r="IK6" s="300"/>
      <c r="IL6" s="300"/>
      <c r="IM6" s="300"/>
      <c r="IN6" s="300"/>
      <c r="IO6" s="300"/>
      <c r="IP6" s="300"/>
      <c r="IQ6" s="300"/>
      <c r="IR6" s="300"/>
      <c r="IS6" s="300"/>
      <c r="IT6" s="300"/>
      <c r="IU6" s="300"/>
      <c r="IV6" s="300"/>
      <c r="IW6" s="300"/>
      <c r="IX6" s="300"/>
    </row>
    <row r="7" spans="1:258" ht="10.8" thickTop="1" x14ac:dyDescent="0.2">
      <c r="A7" s="11" t="str">
        <f>'t1'!A22</f>
        <v>FUNZIONARI</v>
      </c>
      <c r="B7" s="11" t="str">
        <f>'t1'!B22</f>
        <v>0FZ000</v>
      </c>
      <c r="C7" s="121">
        <f t="shared" ref="C7:L7" si="0">ROUND(AA7,0)</f>
        <v>0</v>
      </c>
      <c r="D7" s="122">
        <f t="shared" si="0"/>
        <v>0</v>
      </c>
      <c r="E7" s="121">
        <f t="shared" si="0"/>
        <v>0</v>
      </c>
      <c r="F7" s="122">
        <f t="shared" si="0"/>
        <v>2</v>
      </c>
      <c r="G7" s="121">
        <f t="shared" si="0"/>
        <v>0</v>
      </c>
      <c r="H7" s="122">
        <f t="shared" si="0"/>
        <v>0</v>
      </c>
      <c r="I7" s="121">
        <f t="shared" si="0"/>
        <v>0</v>
      </c>
      <c r="J7" s="122">
        <f t="shared" si="0"/>
        <v>0</v>
      </c>
      <c r="K7" s="121">
        <f t="shared" si="0"/>
        <v>0</v>
      </c>
      <c r="L7" s="122">
        <f t="shared" si="0"/>
        <v>0</v>
      </c>
      <c r="M7" s="121">
        <f t="shared" ref="M7" si="1">ROUND(AK7,0)</f>
        <v>0</v>
      </c>
      <c r="N7" s="122">
        <f t="shared" ref="N7" si="2">ROUND(AL7,0)</f>
        <v>0</v>
      </c>
      <c r="O7" s="121"/>
      <c r="P7" s="122"/>
      <c r="Q7" s="121"/>
      <c r="R7" s="122"/>
      <c r="S7" s="303">
        <f>C7+E7+G7+I7+K7+M7+O7+Q7</f>
        <v>0</v>
      </c>
      <c r="T7" s="304">
        <f>D7+F7+H7+J7+L7+N7+P7+R7</f>
        <v>2</v>
      </c>
      <c r="AA7" s="305"/>
      <c r="AB7" s="122"/>
      <c r="AC7" s="121"/>
      <c r="AD7" s="122">
        <v>2</v>
      </c>
      <c r="AE7" s="121"/>
      <c r="AF7" s="122"/>
      <c r="AG7" s="121"/>
      <c r="AH7" s="122"/>
      <c r="AI7" s="121"/>
      <c r="AJ7" s="122"/>
      <c r="AK7" s="121"/>
      <c r="AL7" s="122"/>
      <c r="AM7" s="121"/>
      <c r="AN7" s="322"/>
      <c r="AO7" s="307"/>
      <c r="AP7" s="307"/>
      <c r="AQ7" s="303">
        <f>AA7+AC7+AE7+AG7+AI7+AK7+AM7+AO7</f>
        <v>0</v>
      </c>
      <c r="AR7" s="304">
        <f>AB7+AD7+AF7+AH7+AJ7+AL7+AN7+AP7</f>
        <v>2</v>
      </c>
      <c r="AS7" s="306"/>
      <c r="AT7" s="329" t="str">
        <f>IF(AQ7='t1'!AI22,"OK","Errore")</f>
        <v>OK</v>
      </c>
      <c r="AU7" s="304" t="str">
        <f>IF(AR7='t1'!AJ22,"OK","Errore")</f>
        <v>OK</v>
      </c>
      <c r="BS7" s="300"/>
      <c r="BT7" s="300"/>
      <c r="BU7" s="300"/>
      <c r="BV7" s="300"/>
      <c r="BW7" s="300"/>
      <c r="BX7" s="300"/>
      <c r="BY7" s="300"/>
      <c r="BZ7" s="300"/>
      <c r="CA7" s="300"/>
      <c r="CB7" s="300"/>
      <c r="CC7" s="300"/>
      <c r="CD7" s="300"/>
      <c r="CE7" s="300"/>
      <c r="CF7" s="300"/>
      <c r="CG7" s="300"/>
      <c r="CH7" s="300"/>
      <c r="CI7" s="300"/>
      <c r="CJ7" s="300"/>
      <c r="CK7" s="300"/>
      <c r="CL7" s="300"/>
      <c r="CM7" s="300"/>
      <c r="CN7" s="300"/>
      <c r="CO7" s="300"/>
      <c r="CP7" s="300"/>
      <c r="CQ7" s="300"/>
      <c r="CR7" s="300"/>
      <c r="CS7" s="300"/>
      <c r="CT7" s="300"/>
      <c r="CU7" s="300"/>
      <c r="CV7" s="300"/>
      <c r="CW7" s="300"/>
      <c r="CX7" s="300"/>
      <c r="CY7" s="300"/>
      <c r="CZ7" s="300"/>
      <c r="DA7" s="300"/>
      <c r="DB7" s="300"/>
      <c r="DC7" s="300"/>
      <c r="DD7" s="300"/>
      <c r="DE7" s="300"/>
      <c r="DF7" s="300"/>
      <c r="DG7" s="300"/>
      <c r="DH7" s="300"/>
      <c r="DI7" s="300"/>
      <c r="DJ7" s="300"/>
      <c r="DK7" s="300"/>
      <c r="DL7" s="300"/>
      <c r="DM7" s="300"/>
      <c r="DN7" s="300"/>
      <c r="DO7" s="300"/>
      <c r="DP7" s="300"/>
      <c r="DQ7" s="300"/>
      <c r="DR7" s="300"/>
      <c r="DS7" s="300"/>
      <c r="DT7" s="300"/>
      <c r="DU7" s="300"/>
      <c r="DV7" s="300"/>
      <c r="DW7" s="300"/>
      <c r="DX7" s="300"/>
      <c r="DY7" s="300"/>
      <c r="DZ7" s="300"/>
      <c r="EA7" s="300"/>
      <c r="EB7" s="300"/>
      <c r="EC7" s="300"/>
      <c r="ED7" s="300"/>
      <c r="EE7" s="300"/>
      <c r="EF7" s="300"/>
      <c r="EG7" s="300"/>
      <c r="EH7" s="300"/>
      <c r="EI7" s="300"/>
      <c r="EJ7" s="300"/>
      <c r="EK7" s="300"/>
      <c r="EL7" s="300"/>
      <c r="EM7" s="300"/>
      <c r="EN7" s="300"/>
      <c r="EO7" s="300"/>
      <c r="EP7" s="300"/>
      <c r="EQ7" s="300"/>
      <c r="ER7" s="300"/>
      <c r="ES7" s="300"/>
      <c r="ET7" s="300"/>
      <c r="EU7" s="300"/>
      <c r="EV7" s="300"/>
      <c r="EW7" s="300"/>
      <c r="EX7" s="300"/>
      <c r="EY7" s="300"/>
      <c r="EZ7" s="300"/>
      <c r="FA7" s="300"/>
      <c r="FB7" s="300"/>
      <c r="FC7" s="300"/>
      <c r="FD7" s="300"/>
      <c r="FE7" s="300"/>
      <c r="FF7" s="300"/>
      <c r="FG7" s="300"/>
      <c r="FH7" s="300"/>
      <c r="FI7" s="300"/>
      <c r="FJ7" s="300"/>
      <c r="FK7" s="300"/>
      <c r="FL7" s="300"/>
      <c r="FM7" s="300"/>
      <c r="FN7" s="300"/>
      <c r="FO7" s="300"/>
      <c r="FP7" s="300"/>
      <c r="FQ7" s="300"/>
      <c r="FR7" s="300"/>
      <c r="FS7" s="300"/>
      <c r="FT7" s="300"/>
      <c r="FU7" s="300"/>
      <c r="FV7" s="300"/>
      <c r="FW7" s="300"/>
      <c r="FX7" s="300"/>
      <c r="FY7" s="300"/>
      <c r="FZ7" s="300"/>
      <c r="GA7" s="300"/>
      <c r="GB7" s="300"/>
      <c r="GC7" s="300"/>
      <c r="GD7" s="300"/>
      <c r="GE7" s="300"/>
      <c r="GF7" s="300"/>
      <c r="GG7" s="300"/>
      <c r="GH7" s="300"/>
      <c r="GI7" s="300"/>
      <c r="GJ7" s="300"/>
      <c r="GK7" s="300"/>
      <c r="GL7" s="300"/>
      <c r="GM7" s="300"/>
      <c r="GN7" s="300"/>
      <c r="GO7" s="300"/>
      <c r="GP7" s="300"/>
      <c r="GQ7" s="300"/>
      <c r="GR7" s="300"/>
      <c r="GS7" s="300"/>
      <c r="GT7" s="300"/>
      <c r="GU7" s="300"/>
      <c r="GV7" s="300"/>
      <c r="GW7" s="300"/>
      <c r="GX7" s="300"/>
      <c r="GY7" s="300"/>
      <c r="GZ7" s="300"/>
      <c r="HA7" s="300"/>
      <c r="HB7" s="300"/>
      <c r="HC7" s="300"/>
      <c r="HD7" s="300"/>
      <c r="HE7" s="300"/>
      <c r="HF7" s="300"/>
      <c r="HG7" s="300"/>
      <c r="HH7" s="300"/>
      <c r="HI7" s="300"/>
      <c r="HJ7" s="300"/>
      <c r="HK7" s="300"/>
      <c r="HL7" s="300"/>
      <c r="HM7" s="300"/>
      <c r="HN7" s="300"/>
      <c r="HO7" s="300"/>
      <c r="HP7" s="300"/>
      <c r="HQ7" s="300"/>
      <c r="HR7" s="300"/>
      <c r="HS7" s="300"/>
      <c r="HT7" s="300"/>
      <c r="HU7" s="300"/>
      <c r="HV7" s="300"/>
      <c r="HW7" s="300"/>
      <c r="HX7" s="300"/>
      <c r="HY7" s="300"/>
      <c r="HZ7" s="300"/>
      <c r="IA7" s="300"/>
      <c r="IB7" s="300"/>
      <c r="IC7" s="300"/>
      <c r="ID7" s="300"/>
      <c r="IE7" s="300"/>
      <c r="IF7" s="300"/>
      <c r="IG7" s="300"/>
      <c r="IH7" s="300"/>
      <c r="II7" s="300"/>
      <c r="IJ7" s="300"/>
      <c r="IK7" s="300"/>
      <c r="IL7" s="300"/>
      <c r="IM7" s="300"/>
      <c r="IN7" s="300"/>
      <c r="IO7" s="300"/>
      <c r="IP7" s="300"/>
      <c r="IQ7" s="300"/>
      <c r="IR7" s="300"/>
      <c r="IS7" s="300"/>
      <c r="IT7" s="300"/>
      <c r="IU7" s="300"/>
      <c r="IV7" s="300"/>
      <c r="IW7" s="300"/>
      <c r="IX7" s="300"/>
    </row>
    <row r="8" spans="1:258" x14ac:dyDescent="0.2">
      <c r="A8" s="11" t="str">
        <f>'t1'!A23</f>
        <v>ASSISTENTI</v>
      </c>
      <c r="B8" s="11" t="str">
        <f>'t1'!B23</f>
        <v>0AS000</v>
      </c>
      <c r="C8" s="121">
        <f t="shared" ref="C8:L9" si="3">ROUND(AA8,0)</f>
        <v>0</v>
      </c>
      <c r="D8" s="122">
        <f t="shared" si="3"/>
        <v>2</v>
      </c>
      <c r="E8" s="121">
        <f t="shared" si="3"/>
        <v>0</v>
      </c>
      <c r="F8" s="122">
        <f t="shared" si="3"/>
        <v>0</v>
      </c>
      <c r="G8" s="121">
        <f t="shared" si="3"/>
        <v>0</v>
      </c>
      <c r="H8" s="122">
        <f t="shared" si="3"/>
        <v>0</v>
      </c>
      <c r="I8" s="121">
        <f t="shared" si="3"/>
        <v>0</v>
      </c>
      <c r="J8" s="122">
        <f t="shared" si="3"/>
        <v>0</v>
      </c>
      <c r="K8" s="121">
        <f t="shared" si="3"/>
        <v>0</v>
      </c>
      <c r="L8" s="122">
        <f t="shared" si="3"/>
        <v>0</v>
      </c>
      <c r="M8" s="121">
        <f t="shared" ref="M8" si="4">ROUND(AK8,0)</f>
        <v>0</v>
      </c>
      <c r="N8" s="122">
        <f t="shared" ref="N8" si="5">ROUND(AL8,0)</f>
        <v>0</v>
      </c>
      <c r="O8" s="121"/>
      <c r="P8" s="122"/>
      <c r="Q8" s="121"/>
      <c r="R8" s="122"/>
      <c r="S8" s="303">
        <f t="shared" ref="S8:S9" si="6">C8+E8+G8+I8+K8+M8+O8+Q8</f>
        <v>0</v>
      </c>
      <c r="T8" s="304">
        <f t="shared" ref="T8:T9" si="7">D8+F8+H8+J8+L8+N8+P8+R8</f>
        <v>2</v>
      </c>
      <c r="AA8" s="305"/>
      <c r="AB8" s="122">
        <v>2</v>
      </c>
      <c r="AC8" s="121"/>
      <c r="AD8" s="122"/>
      <c r="AE8" s="121"/>
      <c r="AF8" s="122"/>
      <c r="AG8" s="121"/>
      <c r="AH8" s="122"/>
      <c r="AI8" s="121"/>
      <c r="AJ8" s="122"/>
      <c r="AK8" s="121"/>
      <c r="AL8" s="122"/>
      <c r="AM8" s="307"/>
      <c r="AN8" s="323"/>
      <c r="AO8" s="307"/>
      <c r="AP8" s="307"/>
      <c r="AQ8" s="303">
        <f t="shared" ref="AQ8:AQ9" si="8">AA8+AC8+AE8+AG8+AI8+AK8+AM8+AO8</f>
        <v>0</v>
      </c>
      <c r="AR8" s="304">
        <f t="shared" ref="AR8:AR9" si="9">AB8+AD8+AF8+AH8+AJ8+AL8+AN8+AP8</f>
        <v>2</v>
      </c>
      <c r="AS8" s="306"/>
      <c r="AT8" s="308" t="str">
        <f>IF(AQ8='t1'!AI23,"OK","Errore")</f>
        <v>OK</v>
      </c>
      <c r="AU8" s="304" t="str">
        <f>IF(AR8='t1'!AJ23,"OK","Errore")</f>
        <v>OK</v>
      </c>
    </row>
    <row r="9" spans="1:258" ht="10.8" thickBot="1" x14ac:dyDescent="0.25">
      <c r="A9" s="11" t="str">
        <f>'t1'!A24</f>
        <v>OPERATORI</v>
      </c>
      <c r="B9" s="11" t="str">
        <f>'t1'!B24</f>
        <v>0OP000</v>
      </c>
      <c r="C9" s="121">
        <f t="shared" si="3"/>
        <v>0</v>
      </c>
      <c r="D9" s="122">
        <f t="shared" si="3"/>
        <v>0</v>
      </c>
      <c r="E9" s="121">
        <f t="shared" si="3"/>
        <v>0</v>
      </c>
      <c r="F9" s="122">
        <f t="shared" si="3"/>
        <v>0</v>
      </c>
      <c r="G9" s="121">
        <f t="shared" si="3"/>
        <v>0</v>
      </c>
      <c r="H9" s="122">
        <f t="shared" si="3"/>
        <v>0</v>
      </c>
      <c r="I9" s="121">
        <f t="shared" si="3"/>
        <v>0</v>
      </c>
      <c r="J9" s="122">
        <f t="shared" si="3"/>
        <v>0</v>
      </c>
      <c r="K9" s="121">
        <f t="shared" si="3"/>
        <v>0</v>
      </c>
      <c r="L9" s="122">
        <f t="shared" si="3"/>
        <v>0</v>
      </c>
      <c r="M9" s="121">
        <f t="shared" ref="M9" si="10">ROUND(AK9,0)</f>
        <v>0</v>
      </c>
      <c r="N9" s="122">
        <f t="shared" ref="N9" si="11">ROUND(AL9,0)</f>
        <v>0</v>
      </c>
      <c r="O9" s="121"/>
      <c r="P9" s="122"/>
      <c r="Q9" s="121"/>
      <c r="R9" s="122"/>
      <c r="S9" s="303">
        <f t="shared" si="6"/>
        <v>0</v>
      </c>
      <c r="T9" s="304">
        <f t="shared" si="7"/>
        <v>0</v>
      </c>
      <c r="AA9" s="305"/>
      <c r="AB9" s="122"/>
      <c r="AC9" s="121"/>
      <c r="AD9" s="122"/>
      <c r="AE9" s="121"/>
      <c r="AF9" s="122"/>
      <c r="AG9" s="330"/>
      <c r="AH9" s="331"/>
      <c r="AI9" s="330"/>
      <c r="AJ9" s="331"/>
      <c r="AK9" s="330"/>
      <c r="AL9" s="331"/>
      <c r="AM9" s="307"/>
      <c r="AN9" s="324"/>
      <c r="AO9" s="307"/>
      <c r="AP9" s="307"/>
      <c r="AQ9" s="303">
        <f t="shared" si="8"/>
        <v>0</v>
      </c>
      <c r="AR9" s="304">
        <f t="shared" si="9"/>
        <v>0</v>
      </c>
      <c r="AS9" s="306"/>
      <c r="AT9" s="327" t="str">
        <f>IF(AQ9='t1'!AI24,"OK","Errore")</f>
        <v>OK</v>
      </c>
      <c r="AU9" s="325" t="str">
        <f>IF(AR9='t1'!AJ24,"OK","Errore")</f>
        <v>OK</v>
      </c>
    </row>
    <row r="10" spans="1:258" ht="14.4" thickTop="1" thickBot="1" x14ac:dyDescent="0.3">
      <c r="A10" s="309" t="s">
        <v>61</v>
      </c>
      <c r="B10" s="310"/>
      <c r="C10" s="311">
        <f>SUM(C7:C9)</f>
        <v>0</v>
      </c>
      <c r="D10" s="312">
        <f>SUM(D7:D9)</f>
        <v>2</v>
      </c>
      <c r="E10" s="311">
        <f t="shared" ref="E10:R10" si="12">SUM(E7:E9)</f>
        <v>0</v>
      </c>
      <c r="F10" s="312">
        <f t="shared" si="12"/>
        <v>2</v>
      </c>
      <c r="G10" s="311">
        <f t="shared" si="12"/>
        <v>0</v>
      </c>
      <c r="H10" s="312">
        <f t="shared" si="12"/>
        <v>0</v>
      </c>
      <c r="I10" s="311">
        <f t="shared" si="12"/>
        <v>0</v>
      </c>
      <c r="J10" s="312">
        <f t="shared" si="12"/>
        <v>0</v>
      </c>
      <c r="K10" s="311">
        <f t="shared" si="12"/>
        <v>0</v>
      </c>
      <c r="L10" s="312">
        <f t="shared" si="12"/>
        <v>0</v>
      </c>
      <c r="M10" s="311">
        <f t="shared" si="12"/>
        <v>0</v>
      </c>
      <c r="N10" s="312">
        <f t="shared" si="12"/>
        <v>0</v>
      </c>
      <c r="O10" s="311">
        <f t="shared" si="12"/>
        <v>0</v>
      </c>
      <c r="P10" s="312">
        <f t="shared" si="12"/>
        <v>0</v>
      </c>
      <c r="Q10" s="311">
        <f>SUM(Q7:Q9)</f>
        <v>0</v>
      </c>
      <c r="R10" s="312">
        <f t="shared" si="12"/>
        <v>0</v>
      </c>
      <c r="S10" s="311">
        <f>SUM(S7:S9)</f>
        <v>0</v>
      </c>
      <c r="T10" s="312">
        <f>SUM(T7:T9)</f>
        <v>4</v>
      </c>
      <c r="U10" s="315"/>
      <c r="V10" s="316"/>
      <c r="W10" s="316"/>
      <c r="X10" s="316"/>
      <c r="Y10" s="316"/>
      <c r="Z10" s="316"/>
      <c r="AA10" s="317">
        <f t="shared" ref="AA10:AL10" si="13">SUM(AA8:AA9)</f>
        <v>0</v>
      </c>
      <c r="AB10" s="312">
        <f t="shared" si="13"/>
        <v>2</v>
      </c>
      <c r="AC10" s="311">
        <f t="shared" si="13"/>
        <v>0</v>
      </c>
      <c r="AD10" s="312">
        <f t="shared" si="13"/>
        <v>0</v>
      </c>
      <c r="AE10" s="311">
        <f t="shared" si="13"/>
        <v>0</v>
      </c>
      <c r="AF10" s="312">
        <f t="shared" si="13"/>
        <v>0</v>
      </c>
      <c r="AG10" s="311">
        <f t="shared" si="13"/>
        <v>0</v>
      </c>
      <c r="AH10" s="312">
        <f t="shared" si="13"/>
        <v>0</v>
      </c>
      <c r="AI10" s="311">
        <f t="shared" si="13"/>
        <v>0</v>
      </c>
      <c r="AJ10" s="313">
        <f t="shared" si="13"/>
        <v>0</v>
      </c>
      <c r="AK10" s="314">
        <f t="shared" si="13"/>
        <v>0</v>
      </c>
      <c r="AL10" s="312">
        <f t="shared" si="13"/>
        <v>0</v>
      </c>
      <c r="AM10" s="317">
        <f>SUM(AM7:AM9)</f>
        <v>0</v>
      </c>
      <c r="AN10" s="313">
        <f>SUM(AN7:AN9)</f>
        <v>0</v>
      </c>
      <c r="AO10" s="314">
        <f t="shared" ref="AO10:AP10" si="14">SUM(AO9:AO9)</f>
        <v>0</v>
      </c>
      <c r="AP10" s="312">
        <f t="shared" si="14"/>
        <v>0</v>
      </c>
      <c r="AQ10" s="311">
        <f>SUM(AQ7:AQ9)</f>
        <v>0</v>
      </c>
      <c r="AR10" s="318">
        <f>SUM(AR7:AR9)</f>
        <v>4</v>
      </c>
      <c r="AS10" s="306"/>
      <c r="AT10" s="328">
        <f>SUM('t1'!AI22:AI24)</f>
        <v>0</v>
      </c>
      <c r="AU10" s="326">
        <f>SUM('t1'!AJ22:AJ24)</f>
        <v>4</v>
      </c>
      <c r="AV10" s="316"/>
      <c r="AY10" s="316"/>
      <c r="AZ10" s="316"/>
      <c r="BA10" s="316"/>
      <c r="BB10" s="316"/>
      <c r="BC10" s="316"/>
      <c r="BD10" s="316"/>
      <c r="BE10" s="316"/>
      <c r="BF10" s="316"/>
      <c r="BG10" s="316"/>
      <c r="BH10" s="316"/>
      <c r="BI10" s="316"/>
      <c r="BJ10" s="316"/>
      <c r="BK10" s="316"/>
      <c r="BL10" s="316"/>
      <c r="BM10" s="316"/>
      <c r="BN10" s="316"/>
      <c r="BO10" s="316"/>
      <c r="BP10" s="316"/>
      <c r="BQ10" s="316"/>
      <c r="BR10" s="316"/>
      <c r="BS10" s="316"/>
      <c r="BT10" s="316"/>
      <c r="BU10" s="316"/>
      <c r="BV10" s="316"/>
      <c r="BW10" s="316"/>
      <c r="BX10" s="316"/>
      <c r="BY10" s="316"/>
      <c r="BZ10" s="316"/>
      <c r="CA10" s="316"/>
      <c r="CB10" s="316"/>
      <c r="CC10" s="316"/>
      <c r="CD10" s="316"/>
      <c r="CE10" s="316"/>
      <c r="CF10" s="316"/>
      <c r="CG10" s="316"/>
      <c r="CH10" s="316"/>
      <c r="CI10" s="316"/>
      <c r="CJ10" s="316"/>
      <c r="CK10" s="316"/>
      <c r="CL10" s="316"/>
      <c r="CM10" s="316"/>
      <c r="CN10" s="316"/>
      <c r="CO10" s="316"/>
      <c r="CP10" s="316"/>
      <c r="CQ10" s="316"/>
      <c r="CR10" s="316"/>
      <c r="CS10" s="316"/>
      <c r="CT10" s="316"/>
      <c r="CU10" s="316"/>
      <c r="CV10" s="316"/>
      <c r="CW10" s="316"/>
      <c r="CX10" s="316"/>
      <c r="CY10" s="316"/>
      <c r="CZ10" s="316"/>
      <c r="DA10" s="316"/>
      <c r="DB10" s="316"/>
      <c r="DC10" s="316"/>
      <c r="DD10" s="316"/>
      <c r="DE10" s="316"/>
      <c r="DF10" s="316"/>
      <c r="DG10" s="316"/>
      <c r="DH10" s="316"/>
      <c r="DI10" s="316"/>
      <c r="DJ10" s="316"/>
      <c r="DK10" s="316"/>
      <c r="DL10" s="316"/>
      <c r="DM10" s="316"/>
      <c r="DN10" s="316"/>
      <c r="DO10" s="316"/>
      <c r="DP10" s="316"/>
      <c r="DQ10" s="316"/>
      <c r="DR10" s="316"/>
      <c r="DS10" s="316"/>
      <c r="DT10" s="316"/>
      <c r="DU10" s="316"/>
      <c r="DV10" s="316"/>
      <c r="DW10" s="316"/>
      <c r="DX10" s="316"/>
      <c r="DY10" s="316"/>
      <c r="DZ10" s="316"/>
      <c r="EA10" s="316"/>
      <c r="EB10" s="316"/>
      <c r="EC10" s="316"/>
      <c r="ED10" s="316"/>
      <c r="EE10" s="316"/>
      <c r="EF10" s="316"/>
      <c r="EG10" s="316"/>
      <c r="EH10" s="316"/>
      <c r="EI10" s="316"/>
      <c r="EJ10" s="316"/>
      <c r="EK10" s="316"/>
      <c r="EL10" s="316"/>
      <c r="EM10" s="316"/>
      <c r="EN10" s="316"/>
      <c r="EO10" s="316"/>
      <c r="EP10" s="316"/>
      <c r="EQ10" s="316"/>
      <c r="ER10" s="316"/>
      <c r="ES10" s="316"/>
      <c r="ET10" s="316"/>
      <c r="EU10" s="316"/>
      <c r="EV10" s="316"/>
      <c r="EW10" s="316"/>
      <c r="EX10" s="316"/>
      <c r="EY10" s="316"/>
      <c r="EZ10" s="316"/>
      <c r="FA10" s="316"/>
      <c r="FB10" s="316"/>
      <c r="FC10" s="316"/>
      <c r="FD10" s="316"/>
      <c r="FE10" s="316"/>
      <c r="FF10" s="316"/>
      <c r="FG10" s="316"/>
      <c r="FH10" s="316"/>
      <c r="FI10" s="316"/>
      <c r="FJ10" s="316"/>
      <c r="FK10" s="316"/>
      <c r="FL10" s="316"/>
      <c r="FM10" s="316"/>
      <c r="FN10" s="316"/>
      <c r="FO10" s="316"/>
      <c r="FP10" s="316"/>
      <c r="FQ10" s="316"/>
      <c r="FR10" s="316"/>
      <c r="FS10" s="316"/>
      <c r="FT10" s="316"/>
      <c r="FU10" s="316"/>
      <c r="FV10" s="316"/>
      <c r="FW10" s="316"/>
      <c r="FX10" s="316"/>
      <c r="FY10" s="316"/>
      <c r="FZ10" s="316"/>
      <c r="GA10" s="316"/>
      <c r="GB10" s="316"/>
      <c r="GC10" s="316"/>
      <c r="GD10" s="316"/>
      <c r="GE10" s="316"/>
      <c r="GF10" s="316"/>
      <c r="GG10" s="316"/>
      <c r="GH10" s="316"/>
      <c r="GI10" s="316"/>
      <c r="GJ10" s="316"/>
      <c r="GK10" s="316"/>
      <c r="GL10" s="316"/>
      <c r="GM10" s="316"/>
      <c r="GN10" s="316"/>
      <c r="GO10" s="316"/>
      <c r="GP10" s="316"/>
      <c r="GQ10" s="316"/>
      <c r="GR10" s="316"/>
      <c r="GS10" s="316"/>
      <c r="GT10" s="316"/>
      <c r="GU10" s="316"/>
      <c r="GV10" s="316"/>
      <c r="GW10" s="316"/>
      <c r="GX10" s="316"/>
      <c r="GY10" s="316"/>
      <c r="GZ10" s="316"/>
      <c r="HA10" s="316"/>
      <c r="HB10" s="316"/>
      <c r="HC10" s="316"/>
      <c r="HD10" s="316"/>
      <c r="HE10" s="316"/>
      <c r="HF10" s="316"/>
      <c r="HG10" s="316"/>
      <c r="HH10" s="316"/>
      <c r="HI10" s="316"/>
      <c r="HJ10" s="316"/>
      <c r="HK10" s="316"/>
      <c r="HL10" s="316"/>
      <c r="HM10" s="316"/>
      <c r="HN10" s="316"/>
      <c r="HO10" s="316"/>
      <c r="HP10" s="316"/>
      <c r="HQ10" s="316"/>
      <c r="HR10" s="316"/>
      <c r="HS10" s="316"/>
      <c r="HT10" s="316"/>
      <c r="HU10" s="316"/>
      <c r="HV10" s="316"/>
      <c r="HW10" s="316"/>
      <c r="HX10" s="316"/>
      <c r="HY10" s="316"/>
      <c r="HZ10" s="316"/>
      <c r="IA10" s="316"/>
      <c r="IB10" s="316"/>
      <c r="IC10" s="316"/>
      <c r="ID10" s="316"/>
      <c r="IE10" s="316"/>
      <c r="IF10" s="316"/>
      <c r="IG10" s="316"/>
      <c r="IH10" s="316"/>
      <c r="II10" s="316"/>
      <c r="IJ10" s="316"/>
      <c r="IK10" s="316"/>
      <c r="IL10" s="316"/>
      <c r="IM10" s="316"/>
      <c r="IN10" s="316"/>
      <c r="IO10" s="316"/>
      <c r="IP10" s="316"/>
      <c r="IQ10" s="316"/>
      <c r="IR10" s="316"/>
      <c r="IS10" s="316"/>
      <c r="IT10" s="316"/>
      <c r="IU10" s="316"/>
      <c r="IV10" s="316"/>
      <c r="IW10" s="316"/>
      <c r="IX10" s="316"/>
    </row>
  </sheetData>
  <sheetProtection algorithmName="SHA-512" hashValue="rF04D/SiBFsP7FCpr9SlHJEAEm9lBIqh2cxwuy+wjii44MbwByDYT9dj1KqAUAMQ2q+TV19Y2I6Bo7B69gDxVQ==" saltValue="pLFjROuw2R7G02DPkpKgrw==" spinCount="100000" sheet="1" selectLockedCells="1"/>
  <mergeCells count="22">
    <mergeCell ref="AM5:AN5"/>
    <mergeCell ref="AO5:AP5"/>
    <mergeCell ref="E5:F5"/>
    <mergeCell ref="G5:H5"/>
    <mergeCell ref="I5:J5"/>
    <mergeCell ref="K5:L5"/>
    <mergeCell ref="A1:AU2"/>
    <mergeCell ref="AG5:AH5"/>
    <mergeCell ref="AI5:AJ5"/>
    <mergeCell ref="AK5:AL5"/>
    <mergeCell ref="AQ5:AR5"/>
    <mergeCell ref="AT5:AU5"/>
    <mergeCell ref="M5:N5"/>
    <mergeCell ref="S5:T5"/>
    <mergeCell ref="AA5:AB5"/>
    <mergeCell ref="AC5:AD5"/>
    <mergeCell ref="AE5:AF5"/>
    <mergeCell ref="A4:A6"/>
    <mergeCell ref="B4:B6"/>
    <mergeCell ref="C4:T4"/>
    <mergeCell ref="AA4:AR4"/>
    <mergeCell ref="C5:D5"/>
  </mergeCells>
  <conditionalFormatting sqref="AA7:AL8 C7:T9 AQ7:AR9 AA9:AF9">
    <cfRule type="expression" dxfId="7" priority="4" stopIfTrue="1">
      <formula>#REF!&gt;0</formula>
    </cfRule>
  </conditionalFormatting>
  <conditionalFormatting sqref="AM7:AN7">
    <cfRule type="expression" dxfId="6" priority="1" stopIfTrue="1">
      <formula>$M7&gt;0</formula>
    </cfRule>
  </conditionalFormatting>
  <conditionalFormatting sqref="AT7:AU9">
    <cfRule type="containsText" dxfId="5" priority="2" operator="containsText" text="Errore">
      <formula>NOT(ISERROR(SEARCH("Errore",AT7)))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oglio37"/>
  <dimension ref="A1:AQ33"/>
  <sheetViews>
    <sheetView showGridLines="0" topLeftCell="A11" zoomScaleNormal="100" workbookViewId="0">
      <selection activeCell="AD10" sqref="AD10"/>
    </sheetView>
  </sheetViews>
  <sheetFormatPr defaultColWidth="9.28515625" defaultRowHeight="10.199999999999999" x14ac:dyDescent="0.2"/>
  <cols>
    <col min="1" max="1" width="33" style="2" customWidth="1"/>
    <col min="2" max="2" width="13.28515625" style="1" customWidth="1"/>
    <col min="3" max="8" width="11.140625" style="2" hidden="1" customWidth="1"/>
    <col min="9" max="16" width="10.7109375" style="2" hidden="1" customWidth="1"/>
    <col min="17" max="26" width="9.28515625" style="2" hidden="1" customWidth="1"/>
    <col min="27" max="32" width="9.28515625" style="2" customWidth="1"/>
    <col min="33" max="36" width="11.140625" style="2" customWidth="1"/>
    <col min="37" max="37" width="11.140625" style="2" hidden="1" customWidth="1"/>
    <col min="38" max="38" width="11.140625" style="2" customWidth="1"/>
    <col min="39" max="46" width="10.7109375" style="2" customWidth="1"/>
    <col min="47" max="47" width="9.28515625" style="2" customWidth="1"/>
    <col min="48" max="16384" width="9.28515625" style="2"/>
  </cols>
  <sheetData>
    <row r="1" spans="1:43" ht="43.5" customHeight="1" x14ac:dyDescent="0.2">
      <c r="A1" s="233" t="str">
        <f>'t1'!A1</f>
        <v>ENTI PUBBLICI NON ECONOMICI - anno 2023</v>
      </c>
      <c r="B1" s="233"/>
      <c r="C1" s="233"/>
      <c r="D1" s="233"/>
      <c r="E1" s="233"/>
      <c r="F1" s="233"/>
      <c r="G1" s="233"/>
      <c r="H1" s="233"/>
      <c r="I1" s="233"/>
      <c r="J1" s="233"/>
      <c r="L1" s="198"/>
      <c r="M1"/>
      <c r="AK1" s="288" t="s">
        <v>79</v>
      </c>
      <c r="AP1" s="198"/>
      <c r="AQ1"/>
    </row>
    <row r="2" spans="1:43" ht="30" customHeight="1" thickBot="1" x14ac:dyDescent="0.25">
      <c r="A2" s="4"/>
      <c r="G2" s="287"/>
      <c r="H2" s="287"/>
      <c r="I2" s="287"/>
      <c r="J2" s="287"/>
      <c r="AK2" s="286" t="s">
        <v>80</v>
      </c>
    </row>
    <row r="3" spans="1:43" ht="24.75" customHeight="1" thickBot="1" x14ac:dyDescent="0.25">
      <c r="A3" s="6"/>
      <c r="B3" s="7"/>
      <c r="C3" s="284" t="s">
        <v>81</v>
      </c>
      <c r="D3" s="8"/>
      <c r="E3" s="8"/>
      <c r="F3" s="8"/>
      <c r="G3" s="285"/>
      <c r="H3" s="285"/>
      <c r="I3" s="285"/>
      <c r="J3" s="285"/>
      <c r="Y3" s="284" t="s">
        <v>81</v>
      </c>
      <c r="Z3" s="8"/>
      <c r="AA3" s="8"/>
      <c r="AB3" s="8"/>
      <c r="AC3" s="8"/>
      <c r="AD3" s="8"/>
      <c r="AE3" s="8"/>
      <c r="AF3" s="8"/>
      <c r="AG3" s="8"/>
      <c r="AH3" s="66"/>
      <c r="AK3" s="292">
        <v>2</v>
      </c>
    </row>
    <row r="4" spans="1:43" ht="52.5" customHeight="1" thickTop="1" x14ac:dyDescent="0.2">
      <c r="A4" s="270" t="s">
        <v>1</v>
      </c>
      <c r="B4" s="269" t="s">
        <v>11</v>
      </c>
      <c r="C4" s="68" t="s">
        <v>82</v>
      </c>
      <c r="D4" s="283"/>
      <c r="E4" s="68" t="s">
        <v>83</v>
      </c>
      <c r="F4" s="283"/>
      <c r="G4" s="68" t="s">
        <v>84</v>
      </c>
      <c r="H4" s="283"/>
      <c r="I4" s="68" t="s">
        <v>85</v>
      </c>
      <c r="J4" s="283"/>
      <c r="AA4" s="68" t="s">
        <v>82</v>
      </c>
      <c r="AB4" s="283"/>
      <c r="AC4" s="68" t="s">
        <v>83</v>
      </c>
      <c r="AD4" s="283"/>
      <c r="AE4" s="68" t="s">
        <v>84</v>
      </c>
      <c r="AF4" s="283"/>
      <c r="AG4" s="68" t="s">
        <v>85</v>
      </c>
      <c r="AH4" s="282"/>
    </row>
    <row r="5" spans="1:43" ht="20.25" customHeight="1" thickBot="1" x14ac:dyDescent="0.25">
      <c r="A5" s="268"/>
      <c r="B5" s="267"/>
      <c r="C5" s="266" t="s">
        <v>16</v>
      </c>
      <c r="D5" s="281" t="s">
        <v>17</v>
      </c>
      <c r="E5" s="266" t="s">
        <v>16</v>
      </c>
      <c r="F5" s="281" t="s">
        <v>17</v>
      </c>
      <c r="G5" s="266" t="s">
        <v>16</v>
      </c>
      <c r="H5" s="281" t="s">
        <v>17</v>
      </c>
      <c r="I5" s="266" t="s">
        <v>16</v>
      </c>
      <c r="J5" s="281" t="s">
        <v>17</v>
      </c>
      <c r="AA5" s="266" t="s">
        <v>16</v>
      </c>
      <c r="AB5" s="281" t="s">
        <v>17</v>
      </c>
      <c r="AC5" s="266" t="s">
        <v>16</v>
      </c>
      <c r="AD5" s="281" t="s">
        <v>17</v>
      </c>
      <c r="AE5" s="266" t="s">
        <v>16</v>
      </c>
      <c r="AF5" s="281" t="s">
        <v>17</v>
      </c>
      <c r="AG5" s="266" t="s">
        <v>16</v>
      </c>
      <c r="AH5" s="265" t="s">
        <v>17</v>
      </c>
    </row>
    <row r="6" spans="1:43" ht="20.25" customHeight="1" thickTop="1" x14ac:dyDescent="0.2">
      <c r="A6" s="258" t="s">
        <v>86</v>
      </c>
      <c r="B6" s="264" t="s">
        <v>87</v>
      </c>
      <c r="C6" s="280">
        <f t="shared" ref="C6:J12" si="0">ROUND(AA6,2)</f>
        <v>0</v>
      </c>
      <c r="D6" s="279">
        <f t="shared" si="0"/>
        <v>0</v>
      </c>
      <c r="E6" s="280">
        <f t="shared" si="0"/>
        <v>0</v>
      </c>
      <c r="F6" s="279">
        <f t="shared" si="0"/>
        <v>0</v>
      </c>
      <c r="G6" s="280">
        <f t="shared" si="0"/>
        <v>0</v>
      </c>
      <c r="H6" s="279">
        <f t="shared" si="0"/>
        <v>0</v>
      </c>
      <c r="I6" s="280">
        <f t="shared" si="0"/>
        <v>0</v>
      </c>
      <c r="J6" s="279">
        <f t="shared" si="0"/>
        <v>0</v>
      </c>
      <c r="AA6" s="280"/>
      <c r="AB6" s="279"/>
      <c r="AC6" s="280"/>
      <c r="AD6" s="279"/>
      <c r="AE6" s="280"/>
      <c r="AF6" s="279"/>
      <c r="AG6" s="280"/>
      <c r="AH6" s="277"/>
    </row>
    <row r="7" spans="1:43" ht="20.25" customHeight="1" x14ac:dyDescent="0.2">
      <c r="A7" s="258" t="s">
        <v>88</v>
      </c>
      <c r="B7" s="259" t="s">
        <v>20</v>
      </c>
      <c r="C7" s="280">
        <f t="shared" si="0"/>
        <v>0</v>
      </c>
      <c r="D7" s="279">
        <f t="shared" si="0"/>
        <v>0</v>
      </c>
      <c r="E7" s="280">
        <f t="shared" si="0"/>
        <v>0</v>
      </c>
      <c r="F7" s="279">
        <f t="shared" si="0"/>
        <v>0</v>
      </c>
      <c r="G7" s="280">
        <f t="shared" si="0"/>
        <v>0</v>
      </c>
      <c r="H7" s="279">
        <f t="shared" si="0"/>
        <v>0</v>
      </c>
      <c r="I7" s="280">
        <f t="shared" si="0"/>
        <v>0</v>
      </c>
      <c r="J7" s="279">
        <f t="shared" si="0"/>
        <v>0</v>
      </c>
      <c r="AA7" s="280"/>
      <c r="AB7" s="279"/>
      <c r="AC7" s="280"/>
      <c r="AD7" s="279"/>
      <c r="AE7" s="280"/>
      <c r="AF7" s="279"/>
      <c r="AG7" s="280"/>
      <c r="AH7" s="277"/>
    </row>
    <row r="8" spans="1:43" ht="22.8" x14ac:dyDescent="0.2">
      <c r="A8" s="289" t="s">
        <v>89</v>
      </c>
      <c r="B8" s="259" t="s">
        <v>2</v>
      </c>
      <c r="C8" s="280">
        <f t="shared" si="0"/>
        <v>0</v>
      </c>
      <c r="D8" s="279">
        <f t="shared" si="0"/>
        <v>0</v>
      </c>
      <c r="E8" s="280">
        <f t="shared" si="0"/>
        <v>0</v>
      </c>
      <c r="F8" s="279">
        <f t="shared" si="0"/>
        <v>0</v>
      </c>
      <c r="G8" s="280">
        <f t="shared" si="0"/>
        <v>0</v>
      </c>
      <c r="H8" s="279">
        <f t="shared" si="0"/>
        <v>0</v>
      </c>
      <c r="I8" s="280">
        <f t="shared" si="0"/>
        <v>0</v>
      </c>
      <c r="J8" s="279">
        <f t="shared" si="0"/>
        <v>0</v>
      </c>
      <c r="AA8" s="280"/>
      <c r="AB8" s="279"/>
      <c r="AC8" s="280"/>
      <c r="AD8" s="279"/>
      <c r="AE8" s="280"/>
      <c r="AF8" s="279"/>
      <c r="AG8" s="280"/>
      <c r="AH8" s="277"/>
    </row>
    <row r="9" spans="1:43" ht="20.25" customHeight="1" x14ac:dyDescent="0.2">
      <c r="A9" s="258" t="s">
        <v>3</v>
      </c>
      <c r="B9" s="259" t="s">
        <v>4</v>
      </c>
      <c r="C9" s="280">
        <f t="shared" si="0"/>
        <v>0</v>
      </c>
      <c r="D9" s="279">
        <f t="shared" si="0"/>
        <v>0</v>
      </c>
      <c r="E9" s="280">
        <f t="shared" si="0"/>
        <v>0</v>
      </c>
      <c r="F9" s="279">
        <f t="shared" si="0"/>
        <v>0</v>
      </c>
      <c r="G9" s="280">
        <f t="shared" si="0"/>
        <v>0</v>
      </c>
      <c r="H9" s="279">
        <f t="shared" si="0"/>
        <v>0</v>
      </c>
      <c r="I9" s="280">
        <f t="shared" si="0"/>
        <v>0</v>
      </c>
      <c r="J9" s="279">
        <f t="shared" si="0"/>
        <v>0</v>
      </c>
      <c r="AA9" s="280"/>
      <c r="AB9" s="279"/>
      <c r="AC9" s="280"/>
      <c r="AD9" s="279"/>
      <c r="AE9" s="280"/>
      <c r="AF9" s="279"/>
      <c r="AG9" s="280"/>
      <c r="AH9" s="277"/>
    </row>
    <row r="10" spans="1:43" ht="20.25" customHeight="1" x14ac:dyDescent="0.2">
      <c r="A10" s="258" t="s">
        <v>5</v>
      </c>
      <c r="B10" s="259" t="s">
        <v>6</v>
      </c>
      <c r="C10" s="280">
        <f t="shared" si="0"/>
        <v>0</v>
      </c>
      <c r="D10" s="279">
        <f t="shared" si="0"/>
        <v>0</v>
      </c>
      <c r="E10" s="280">
        <f t="shared" si="0"/>
        <v>0</v>
      </c>
      <c r="F10" s="279">
        <f t="shared" si="0"/>
        <v>0</v>
      </c>
      <c r="G10" s="280">
        <f t="shared" si="0"/>
        <v>0</v>
      </c>
      <c r="H10" s="279">
        <f t="shared" si="0"/>
        <v>0</v>
      </c>
      <c r="I10" s="280">
        <f t="shared" si="0"/>
        <v>0</v>
      </c>
      <c r="J10" s="279">
        <f t="shared" si="0"/>
        <v>0</v>
      </c>
      <c r="AA10" s="278"/>
      <c r="AB10" s="279"/>
      <c r="AC10" s="278"/>
      <c r="AD10" s="279"/>
      <c r="AE10" s="278"/>
      <c r="AF10" s="279"/>
      <c r="AG10" s="278"/>
      <c r="AH10" s="277"/>
    </row>
    <row r="11" spans="1:43" ht="20.25" customHeight="1" x14ac:dyDescent="0.2">
      <c r="A11" s="258" t="s">
        <v>7</v>
      </c>
      <c r="B11" s="259" t="s">
        <v>8</v>
      </c>
      <c r="C11" s="280">
        <f t="shared" si="0"/>
        <v>0</v>
      </c>
      <c r="D11" s="279">
        <f t="shared" si="0"/>
        <v>0</v>
      </c>
      <c r="E11" s="280">
        <f t="shared" si="0"/>
        <v>0</v>
      </c>
      <c r="F11" s="279">
        <f t="shared" si="0"/>
        <v>0</v>
      </c>
      <c r="G11" s="280">
        <f t="shared" si="0"/>
        <v>0</v>
      </c>
      <c r="H11" s="279">
        <f t="shared" si="0"/>
        <v>0</v>
      </c>
      <c r="I11" s="280">
        <f t="shared" si="0"/>
        <v>0</v>
      </c>
      <c r="J11" s="279">
        <f t="shared" si="0"/>
        <v>0</v>
      </c>
      <c r="AA11" s="275"/>
      <c r="AB11" s="276"/>
      <c r="AC11" s="275"/>
      <c r="AD11" s="276"/>
      <c r="AE11" s="275"/>
      <c r="AF11" s="276"/>
      <c r="AG11" s="275"/>
      <c r="AH11" s="274"/>
    </row>
    <row r="12" spans="1:43" ht="20.25" customHeight="1" thickBot="1" x14ac:dyDescent="0.25">
      <c r="A12" s="258" t="s">
        <v>90</v>
      </c>
      <c r="B12" s="257" t="s">
        <v>91</v>
      </c>
      <c r="C12" s="275">
        <f t="shared" si="0"/>
        <v>0</v>
      </c>
      <c r="D12" s="276">
        <f t="shared" si="0"/>
        <v>0</v>
      </c>
      <c r="E12" s="275">
        <f t="shared" si="0"/>
        <v>0</v>
      </c>
      <c r="F12" s="276">
        <f t="shared" si="0"/>
        <v>0</v>
      </c>
      <c r="G12" s="275">
        <f t="shared" si="0"/>
        <v>0</v>
      </c>
      <c r="H12" s="276">
        <f t="shared" si="0"/>
        <v>0</v>
      </c>
      <c r="I12" s="275">
        <f t="shared" si="0"/>
        <v>0</v>
      </c>
      <c r="J12" s="276">
        <f t="shared" si="0"/>
        <v>0</v>
      </c>
      <c r="AA12" s="275"/>
      <c r="AB12" s="276"/>
      <c r="AC12" s="275"/>
      <c r="AD12" s="276"/>
      <c r="AE12" s="275"/>
      <c r="AF12" s="276"/>
      <c r="AG12" s="275"/>
      <c r="AH12" s="274"/>
    </row>
    <row r="13" spans="1:43" ht="33" customHeight="1" thickTop="1" thickBot="1" x14ac:dyDescent="0.25">
      <c r="A13" s="10" t="s">
        <v>61</v>
      </c>
      <c r="B13" s="9"/>
      <c r="C13" s="252">
        <f t="shared" ref="C13:J13" si="1">SUM(C6:C12)</f>
        <v>0</v>
      </c>
      <c r="D13" s="273">
        <f t="shared" si="1"/>
        <v>0</v>
      </c>
      <c r="E13" s="252">
        <f t="shared" si="1"/>
        <v>0</v>
      </c>
      <c r="F13" s="273">
        <f t="shared" si="1"/>
        <v>0</v>
      </c>
      <c r="G13" s="252">
        <f t="shared" si="1"/>
        <v>0</v>
      </c>
      <c r="H13" s="273">
        <f t="shared" si="1"/>
        <v>0</v>
      </c>
      <c r="I13" s="252">
        <f t="shared" si="1"/>
        <v>0</v>
      </c>
      <c r="J13" s="273">
        <f t="shared" si="1"/>
        <v>0</v>
      </c>
      <c r="AA13" s="252">
        <f t="shared" ref="AA13:AH13" si="2">SUM(AA6:AA12)</f>
        <v>0</v>
      </c>
      <c r="AB13" s="273">
        <f t="shared" si="2"/>
        <v>0</v>
      </c>
      <c r="AC13" s="252">
        <f t="shared" si="2"/>
        <v>0</v>
      </c>
      <c r="AD13" s="273">
        <f t="shared" si="2"/>
        <v>0</v>
      </c>
      <c r="AE13" s="252">
        <f t="shared" si="2"/>
        <v>0</v>
      </c>
      <c r="AF13" s="273">
        <f t="shared" si="2"/>
        <v>0</v>
      </c>
      <c r="AG13" s="252">
        <f t="shared" si="2"/>
        <v>0</v>
      </c>
      <c r="AH13" s="251">
        <f t="shared" si="2"/>
        <v>0</v>
      </c>
    </row>
    <row r="14" spans="1:43" ht="8.25" customHeight="1" x14ac:dyDescent="0.2">
      <c r="A14" s="5"/>
    </row>
    <row r="15" spans="1:43" ht="13.2" x14ac:dyDescent="0.25">
      <c r="A15" s="248"/>
    </row>
    <row r="16" spans="1:43" ht="13.8" x14ac:dyDescent="0.2">
      <c r="A16" s="405" t="s">
        <v>92</v>
      </c>
      <c r="B16" s="405"/>
      <c r="C16" s="405"/>
      <c r="D16" s="405"/>
      <c r="E16" s="405"/>
      <c r="F16" s="405"/>
      <c r="G16" s="405"/>
      <c r="H16" s="405"/>
      <c r="I16" s="405"/>
      <c r="J16" s="405"/>
      <c r="K16" s="405"/>
      <c r="L16" s="405"/>
      <c r="M16" s="405"/>
      <c r="N16" s="405"/>
      <c r="O16" s="405"/>
      <c r="P16" s="405"/>
      <c r="Q16" s="405"/>
      <c r="R16" s="405"/>
      <c r="S16" s="405"/>
      <c r="T16" s="405"/>
      <c r="U16" s="405"/>
      <c r="V16" s="405"/>
      <c r="W16" s="405"/>
      <c r="X16" s="405"/>
      <c r="Y16" s="405"/>
      <c r="Z16" s="405"/>
      <c r="AA16" s="405"/>
      <c r="AB16" s="405"/>
      <c r="AC16" s="405"/>
    </row>
    <row r="17" spans="1:36" ht="13.8" x14ac:dyDescent="0.2">
      <c r="A17" s="333"/>
      <c r="B17" s="333"/>
      <c r="C17" s="333"/>
      <c r="D17" s="333"/>
      <c r="E17" s="333"/>
      <c r="F17" s="333"/>
      <c r="G17" s="333"/>
      <c r="H17" s="333"/>
      <c r="I17" s="333"/>
      <c r="J17" s="333"/>
      <c r="K17" s="333"/>
      <c r="L17" s="333"/>
      <c r="M17" s="333"/>
      <c r="N17" s="333"/>
      <c r="O17" s="333"/>
      <c r="P17" s="333"/>
      <c r="Q17" s="333"/>
      <c r="R17" s="333"/>
      <c r="S17" s="333"/>
      <c r="T17" s="333"/>
      <c r="U17" s="333"/>
      <c r="V17" s="333"/>
      <c r="W17" s="333"/>
      <c r="X17" s="333"/>
      <c r="Y17" s="333"/>
      <c r="Z17" s="333"/>
      <c r="AA17" s="333"/>
      <c r="AB17" s="333"/>
      <c r="AC17" s="333"/>
    </row>
    <row r="18" spans="1:36" x14ac:dyDescent="0.2">
      <c r="AA18"/>
    </row>
    <row r="19" spans="1:36" ht="30" customHeight="1" thickBot="1" x14ac:dyDescent="0.25">
      <c r="A19" s="4"/>
      <c r="C19" s="272"/>
      <c r="D19" s="272"/>
      <c r="E19" s="272"/>
      <c r="F19" s="272"/>
      <c r="G19" s="406"/>
      <c r="H19" s="406"/>
      <c r="I19" s="406"/>
      <c r="J19" s="406"/>
      <c r="K19" s="406"/>
      <c r="L19" s="406"/>
    </row>
    <row r="20" spans="1:36" ht="24.75" customHeight="1" thickBot="1" x14ac:dyDescent="0.25">
      <c r="A20" s="6"/>
      <c r="B20" s="7"/>
      <c r="D20" s="271"/>
      <c r="E20" s="271"/>
      <c r="F20" s="271"/>
      <c r="G20" s="271"/>
      <c r="H20" s="271"/>
      <c r="I20" s="102"/>
      <c r="J20" s="102"/>
      <c r="K20" s="102"/>
      <c r="L20" s="103"/>
      <c r="AA20" s="102"/>
      <c r="AB20" s="102"/>
      <c r="AC20" s="102"/>
      <c r="AD20" s="102"/>
      <c r="AE20" s="102"/>
      <c r="AF20" s="102"/>
      <c r="AG20" s="102"/>
      <c r="AH20" s="102"/>
      <c r="AI20" s="102"/>
      <c r="AJ20" s="103"/>
    </row>
    <row r="21" spans="1:36" ht="52.5" customHeight="1" thickTop="1" x14ac:dyDescent="0.2">
      <c r="A21" s="270" t="s">
        <v>1</v>
      </c>
      <c r="B21" s="269" t="s">
        <v>11</v>
      </c>
      <c r="C21" s="407" t="s">
        <v>93</v>
      </c>
      <c r="D21" s="408"/>
      <c r="E21" s="407" t="s">
        <v>94</v>
      </c>
      <c r="F21" s="408"/>
      <c r="G21" s="407" t="s">
        <v>95</v>
      </c>
      <c r="H21" s="408"/>
      <c r="I21" s="407" t="s">
        <v>96</v>
      </c>
      <c r="J21" s="408"/>
      <c r="K21" s="407" t="s">
        <v>97</v>
      </c>
      <c r="L21" s="409"/>
      <c r="AA21" s="407" t="s">
        <v>98</v>
      </c>
      <c r="AB21" s="408"/>
      <c r="AC21" s="407" t="s">
        <v>99</v>
      </c>
      <c r="AD21" s="408"/>
      <c r="AE21" s="407" t="s">
        <v>100</v>
      </c>
      <c r="AF21" s="408"/>
      <c r="AG21" s="407" t="s">
        <v>101</v>
      </c>
      <c r="AH21" s="408"/>
      <c r="AI21" s="407" t="s">
        <v>102</v>
      </c>
      <c r="AJ21" s="409"/>
    </row>
    <row r="22" spans="1:36" ht="20.25" customHeight="1" thickBot="1" x14ac:dyDescent="0.25">
      <c r="A22" s="268"/>
      <c r="B22" s="267"/>
      <c r="C22" s="266" t="s">
        <v>16</v>
      </c>
      <c r="D22" s="265" t="s">
        <v>17</v>
      </c>
      <c r="E22" s="266" t="s">
        <v>16</v>
      </c>
      <c r="F22" s="265" t="s">
        <v>17</v>
      </c>
      <c r="G22" s="266" t="s">
        <v>16</v>
      </c>
      <c r="H22" s="265" t="s">
        <v>17</v>
      </c>
      <c r="I22" s="266" t="s">
        <v>16</v>
      </c>
      <c r="J22" s="265" t="s">
        <v>17</v>
      </c>
      <c r="K22" s="266" t="s">
        <v>16</v>
      </c>
      <c r="L22" s="265" t="s">
        <v>17</v>
      </c>
      <c r="AA22" s="266" t="s">
        <v>16</v>
      </c>
      <c r="AB22" s="265" t="s">
        <v>17</v>
      </c>
      <c r="AC22" s="266" t="s">
        <v>16</v>
      </c>
      <c r="AD22" s="265" t="s">
        <v>17</v>
      </c>
      <c r="AE22" s="266" t="s">
        <v>16</v>
      </c>
      <c r="AF22" s="265" t="s">
        <v>17</v>
      </c>
      <c r="AG22" s="266" t="s">
        <v>16</v>
      </c>
      <c r="AH22" s="265" t="s">
        <v>17</v>
      </c>
      <c r="AI22" s="266" t="s">
        <v>16</v>
      </c>
      <c r="AJ22" s="265" t="s">
        <v>17</v>
      </c>
    </row>
    <row r="23" spans="1:36" ht="20.25" customHeight="1" thickTop="1" x14ac:dyDescent="0.2">
      <c r="A23" s="258" t="s">
        <v>86</v>
      </c>
      <c r="B23" s="264" t="s">
        <v>87</v>
      </c>
      <c r="C23" s="263">
        <f t="shared" ref="C23:L29" si="3">ROUND(AA23,0)</f>
        <v>0</v>
      </c>
      <c r="D23" s="261">
        <f t="shared" si="3"/>
        <v>0</v>
      </c>
      <c r="E23" s="263">
        <f t="shared" si="3"/>
        <v>0</v>
      </c>
      <c r="F23" s="261">
        <f t="shared" si="3"/>
        <v>0</v>
      </c>
      <c r="G23" s="263">
        <f t="shared" si="3"/>
        <v>0</v>
      </c>
      <c r="H23" s="261">
        <f t="shared" si="3"/>
        <v>0</v>
      </c>
      <c r="I23" s="263">
        <f t="shared" si="3"/>
        <v>0</v>
      </c>
      <c r="J23" s="261">
        <f t="shared" si="3"/>
        <v>0</v>
      </c>
      <c r="K23" s="263">
        <f t="shared" si="3"/>
        <v>0</v>
      </c>
      <c r="L23" s="261">
        <f t="shared" si="3"/>
        <v>0</v>
      </c>
      <c r="AA23" s="262"/>
      <c r="AB23" s="260"/>
      <c r="AC23" s="262"/>
      <c r="AD23" s="260"/>
      <c r="AE23" s="262"/>
      <c r="AF23" s="260"/>
      <c r="AG23" s="262"/>
      <c r="AH23" s="260"/>
      <c r="AI23" s="262"/>
      <c r="AJ23" s="260"/>
    </row>
    <row r="24" spans="1:36" ht="20.25" customHeight="1" x14ac:dyDescent="0.2">
      <c r="A24" s="258" t="s">
        <v>88</v>
      </c>
      <c r="B24" s="259" t="s">
        <v>20</v>
      </c>
      <c r="C24" s="263">
        <f t="shared" si="3"/>
        <v>0</v>
      </c>
      <c r="D24" s="261">
        <f t="shared" si="3"/>
        <v>0</v>
      </c>
      <c r="E24" s="263">
        <f t="shared" si="3"/>
        <v>0</v>
      </c>
      <c r="F24" s="261">
        <f t="shared" si="3"/>
        <v>0</v>
      </c>
      <c r="G24" s="263">
        <f t="shared" si="3"/>
        <v>0</v>
      </c>
      <c r="H24" s="261">
        <f t="shared" si="3"/>
        <v>0</v>
      </c>
      <c r="I24" s="263">
        <f t="shared" si="3"/>
        <v>0</v>
      </c>
      <c r="J24" s="261">
        <f t="shared" si="3"/>
        <v>0</v>
      </c>
      <c r="K24" s="263">
        <f t="shared" si="3"/>
        <v>0</v>
      </c>
      <c r="L24" s="261">
        <f t="shared" si="3"/>
        <v>0</v>
      </c>
      <c r="AA24" s="262"/>
      <c r="AB24" s="260"/>
      <c r="AC24" s="262"/>
      <c r="AD24" s="260"/>
      <c r="AE24" s="262"/>
      <c r="AF24" s="260"/>
      <c r="AG24" s="262"/>
      <c r="AH24" s="260"/>
      <c r="AI24" s="262"/>
      <c r="AJ24" s="260"/>
    </row>
    <row r="25" spans="1:36" ht="22.8" x14ac:dyDescent="0.2">
      <c r="A25" s="289" t="s">
        <v>89</v>
      </c>
      <c r="B25" s="259" t="s">
        <v>2</v>
      </c>
      <c r="C25" s="263">
        <f t="shared" si="3"/>
        <v>0</v>
      </c>
      <c r="D25" s="261">
        <f t="shared" si="3"/>
        <v>0</v>
      </c>
      <c r="E25" s="263">
        <f t="shared" si="3"/>
        <v>0</v>
      </c>
      <c r="F25" s="261">
        <f t="shared" si="3"/>
        <v>0</v>
      </c>
      <c r="G25" s="263">
        <f t="shared" si="3"/>
        <v>0</v>
      </c>
      <c r="H25" s="261">
        <f t="shared" si="3"/>
        <v>0</v>
      </c>
      <c r="I25" s="263">
        <f t="shared" si="3"/>
        <v>0</v>
      </c>
      <c r="J25" s="261">
        <f t="shared" si="3"/>
        <v>0</v>
      </c>
      <c r="K25" s="263">
        <f t="shared" si="3"/>
        <v>0</v>
      </c>
      <c r="L25" s="261">
        <f t="shared" si="3"/>
        <v>0</v>
      </c>
      <c r="AA25" s="262"/>
      <c r="AB25" s="260"/>
      <c r="AC25" s="262"/>
      <c r="AD25" s="260"/>
      <c r="AE25" s="262"/>
      <c r="AF25" s="260"/>
      <c r="AG25" s="262"/>
      <c r="AH25" s="260"/>
      <c r="AI25" s="262"/>
      <c r="AJ25" s="260"/>
    </row>
    <row r="26" spans="1:36" ht="20.25" customHeight="1" x14ac:dyDescent="0.2">
      <c r="A26" s="258" t="s">
        <v>3</v>
      </c>
      <c r="B26" s="259" t="s">
        <v>4</v>
      </c>
      <c r="C26" s="263">
        <f t="shared" si="3"/>
        <v>0</v>
      </c>
      <c r="D26" s="261">
        <f t="shared" si="3"/>
        <v>0</v>
      </c>
      <c r="E26" s="263">
        <f t="shared" si="3"/>
        <v>0</v>
      </c>
      <c r="F26" s="261">
        <f t="shared" si="3"/>
        <v>0</v>
      </c>
      <c r="G26" s="263">
        <f t="shared" si="3"/>
        <v>0</v>
      </c>
      <c r="H26" s="261">
        <f t="shared" si="3"/>
        <v>0</v>
      </c>
      <c r="I26" s="263">
        <f t="shared" si="3"/>
        <v>0</v>
      </c>
      <c r="J26" s="261">
        <f t="shared" si="3"/>
        <v>0</v>
      </c>
      <c r="K26" s="263">
        <f t="shared" si="3"/>
        <v>0</v>
      </c>
      <c r="L26" s="261">
        <f t="shared" si="3"/>
        <v>0</v>
      </c>
      <c r="AA26" s="262"/>
      <c r="AB26" s="260"/>
      <c r="AC26" s="262"/>
      <c r="AD26" s="260"/>
      <c r="AE26" s="262"/>
      <c r="AF26" s="260"/>
      <c r="AG26" s="262"/>
      <c r="AH26" s="260"/>
      <c r="AI26" s="262"/>
      <c r="AJ26" s="260"/>
    </row>
    <row r="27" spans="1:36" ht="20.25" customHeight="1" x14ac:dyDescent="0.2">
      <c r="A27" s="258" t="s">
        <v>5</v>
      </c>
      <c r="B27" s="259" t="s">
        <v>6</v>
      </c>
      <c r="C27" s="263">
        <f t="shared" si="3"/>
        <v>0</v>
      </c>
      <c r="D27" s="261">
        <f t="shared" si="3"/>
        <v>0</v>
      </c>
      <c r="E27" s="263">
        <f t="shared" si="3"/>
        <v>0</v>
      </c>
      <c r="F27" s="261">
        <f t="shared" si="3"/>
        <v>0</v>
      </c>
      <c r="G27" s="263">
        <f t="shared" si="3"/>
        <v>0</v>
      </c>
      <c r="H27" s="261">
        <f t="shared" si="3"/>
        <v>0</v>
      </c>
      <c r="I27" s="263">
        <f t="shared" si="3"/>
        <v>0</v>
      </c>
      <c r="J27" s="261">
        <f t="shared" si="3"/>
        <v>0</v>
      </c>
      <c r="K27" s="263">
        <f t="shared" si="3"/>
        <v>0</v>
      </c>
      <c r="L27" s="261">
        <f t="shared" si="3"/>
        <v>0</v>
      </c>
      <c r="AA27" s="262"/>
      <c r="AB27" s="260"/>
      <c r="AC27" s="262"/>
      <c r="AD27" s="260"/>
      <c r="AE27" s="262"/>
      <c r="AF27" s="260"/>
      <c r="AG27" s="262"/>
      <c r="AH27" s="260"/>
      <c r="AI27" s="262"/>
      <c r="AJ27" s="260"/>
    </row>
    <row r="28" spans="1:36" ht="20.25" customHeight="1" x14ac:dyDescent="0.2">
      <c r="A28" s="258" t="s">
        <v>7</v>
      </c>
      <c r="B28" s="259" t="s">
        <v>8</v>
      </c>
      <c r="C28" s="263">
        <f t="shared" si="3"/>
        <v>0</v>
      </c>
      <c r="D28" s="261">
        <f t="shared" si="3"/>
        <v>0</v>
      </c>
      <c r="E28" s="263">
        <f t="shared" si="3"/>
        <v>0</v>
      </c>
      <c r="F28" s="261">
        <f t="shared" si="3"/>
        <v>0</v>
      </c>
      <c r="G28" s="263">
        <f t="shared" si="3"/>
        <v>0</v>
      </c>
      <c r="H28" s="261">
        <f t="shared" si="3"/>
        <v>0</v>
      </c>
      <c r="I28" s="263">
        <f t="shared" si="3"/>
        <v>0</v>
      </c>
      <c r="J28" s="261">
        <f t="shared" si="3"/>
        <v>0</v>
      </c>
      <c r="K28" s="263">
        <f t="shared" si="3"/>
        <v>0</v>
      </c>
      <c r="L28" s="261">
        <f t="shared" si="3"/>
        <v>0</v>
      </c>
      <c r="AA28" s="254"/>
      <c r="AB28" s="253"/>
      <c r="AC28" s="254"/>
      <c r="AD28" s="253"/>
      <c r="AE28" s="254"/>
      <c r="AF28" s="253"/>
      <c r="AG28" s="254"/>
      <c r="AH28" s="253"/>
      <c r="AI28" s="254"/>
      <c r="AJ28" s="253"/>
    </row>
    <row r="29" spans="1:36" ht="20.25" customHeight="1" thickBot="1" x14ac:dyDescent="0.25">
      <c r="A29" s="258" t="s">
        <v>90</v>
      </c>
      <c r="B29" s="257" t="s">
        <v>91</v>
      </c>
      <c r="C29" s="256">
        <f t="shared" si="3"/>
        <v>0</v>
      </c>
      <c r="D29" s="255">
        <f t="shared" si="3"/>
        <v>0</v>
      </c>
      <c r="E29" s="256">
        <f t="shared" si="3"/>
        <v>0</v>
      </c>
      <c r="F29" s="255">
        <f t="shared" si="3"/>
        <v>0</v>
      </c>
      <c r="G29" s="256">
        <f t="shared" si="3"/>
        <v>0</v>
      </c>
      <c r="H29" s="255">
        <f t="shared" si="3"/>
        <v>0</v>
      </c>
      <c r="I29" s="256">
        <f t="shared" si="3"/>
        <v>0</v>
      </c>
      <c r="J29" s="255">
        <f t="shared" si="3"/>
        <v>0</v>
      </c>
      <c r="K29" s="256">
        <f t="shared" si="3"/>
        <v>0</v>
      </c>
      <c r="L29" s="255">
        <f t="shared" si="3"/>
        <v>0</v>
      </c>
      <c r="AA29" s="254"/>
      <c r="AB29" s="253"/>
      <c r="AC29" s="254"/>
      <c r="AD29" s="253"/>
      <c r="AE29" s="254"/>
      <c r="AF29" s="253"/>
      <c r="AG29" s="254"/>
      <c r="AH29" s="253"/>
      <c r="AI29" s="254"/>
      <c r="AJ29" s="253"/>
    </row>
    <row r="30" spans="1:36" ht="33" customHeight="1" thickTop="1" thickBot="1" x14ac:dyDescent="0.25">
      <c r="A30" s="10" t="s">
        <v>61</v>
      </c>
      <c r="B30" s="9"/>
      <c r="C30" s="252">
        <f t="shared" ref="C30:L30" si="4">SUM(C23:C29)</f>
        <v>0</v>
      </c>
      <c r="D30" s="251">
        <f t="shared" si="4"/>
        <v>0</v>
      </c>
      <c r="E30" s="252">
        <f t="shared" si="4"/>
        <v>0</v>
      </c>
      <c r="F30" s="251">
        <f t="shared" si="4"/>
        <v>0</v>
      </c>
      <c r="G30" s="252">
        <f t="shared" si="4"/>
        <v>0</v>
      </c>
      <c r="H30" s="251">
        <f t="shared" si="4"/>
        <v>0</v>
      </c>
      <c r="I30" s="252">
        <f t="shared" si="4"/>
        <v>0</v>
      </c>
      <c r="J30" s="251">
        <f t="shared" si="4"/>
        <v>0</v>
      </c>
      <c r="K30" s="252">
        <f t="shared" si="4"/>
        <v>0</v>
      </c>
      <c r="L30" s="251">
        <f t="shared" si="4"/>
        <v>0</v>
      </c>
      <c r="AA30" s="250">
        <f t="shared" ref="AA30:AJ30" si="5">SUM(AA23:AA29)</f>
        <v>0</v>
      </c>
      <c r="AB30" s="249">
        <f t="shared" si="5"/>
        <v>0</v>
      </c>
      <c r="AC30" s="250">
        <f t="shared" si="5"/>
        <v>0</v>
      </c>
      <c r="AD30" s="249">
        <f t="shared" si="5"/>
        <v>0</v>
      </c>
      <c r="AE30" s="250">
        <f t="shared" si="5"/>
        <v>0</v>
      </c>
      <c r="AF30" s="249">
        <f t="shared" si="5"/>
        <v>0</v>
      </c>
      <c r="AG30" s="250">
        <f t="shared" si="5"/>
        <v>0</v>
      </c>
      <c r="AH30" s="249">
        <f t="shared" si="5"/>
        <v>0</v>
      </c>
      <c r="AI30" s="250">
        <f t="shared" si="5"/>
        <v>0</v>
      </c>
      <c r="AJ30" s="249">
        <f t="shared" si="5"/>
        <v>0</v>
      </c>
    </row>
    <row r="31" spans="1:36" ht="8.25" customHeight="1" x14ac:dyDescent="0.2">
      <c r="A31" s="5"/>
    </row>
    <row r="32" spans="1:36" ht="13.2" x14ac:dyDescent="0.25">
      <c r="A32" s="248" t="s">
        <v>103</v>
      </c>
    </row>
    <row r="33" spans="1:1" ht="13.2" x14ac:dyDescent="0.25">
      <c r="A33" s="248" t="s">
        <v>104</v>
      </c>
    </row>
  </sheetData>
  <sheetProtection algorithmName="SHA-512" hashValue="0nJyHSyFLa1bhMxr6aAnZOYMdLQaqCFzRRamATawswJD+1cpvHWJoX1+9GyPedPtJpLjh5BQApRcMoZVkYG7lw==" saltValue="cqc709jfLM/SC0i98jXw7w==" spinCount="100000" sheet="1" formatColumns="0" selectLockedCells="1"/>
  <mergeCells count="12">
    <mergeCell ref="AG21:AH21"/>
    <mergeCell ref="AI21:AJ21"/>
    <mergeCell ref="AC21:AD21"/>
    <mergeCell ref="AE21:AF21"/>
    <mergeCell ref="E21:F21"/>
    <mergeCell ref="G21:H21"/>
    <mergeCell ref="A16:AC16"/>
    <mergeCell ref="G19:L19"/>
    <mergeCell ref="C21:D21"/>
    <mergeCell ref="I21:J21"/>
    <mergeCell ref="K21:L21"/>
    <mergeCell ref="AA21:AB21"/>
  </mergeCells>
  <dataValidations count="2">
    <dataValidation type="whole" allowBlank="1" showErrorMessage="1" promptTitle="ATTENZIONE!" prompt="Inserire solo numeri decimali con due cifre dopo la virgola" sqref="C23:L29 AA23:AJ29" xr:uid="{00000000-0002-0000-0400-000000000000}">
      <formula1>0</formula1>
      <formula2>9999999</formula2>
    </dataValidation>
    <dataValidation type="decimal" allowBlank="1" showInputMessage="1" showErrorMessage="1" promptTitle="ATTENZIONE!" prompt="Inserire solo numeri decimali con due cifre dopo la virgola" sqref="C6:J12 AA6:AH12" xr:uid="{00000000-0002-0000-0400-000001000000}">
      <formula1>0</formula1>
      <formula2>9999999</formula2>
    </dataValidation>
  </dataValidations>
  <printOptions horizontalCentered="1" verticalCentered="1"/>
  <pageMargins left="0" right="0" top="0.19685039370078741" bottom="0.31496062992125984" header="0.51181102362204722" footer="0.51181102362204722"/>
  <pageSetup paperSize="9" scale="90" orientation="landscape" horizontalDpi="300" verticalDpi="4294967292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390465" r:id="rId4" name="Drop Down 1">
              <controlPr defaultSize="0" autoLine="0" autoPict="0" altText="No">
                <anchor moveWithCells="1">
                  <from>
                    <xdr:col>29</xdr:col>
                    <xdr:colOff>182880</xdr:colOff>
                    <xdr:row>14</xdr:row>
                    <xdr:rowOff>144780</xdr:rowOff>
                  </from>
                  <to>
                    <xdr:col>30</xdr:col>
                    <xdr:colOff>251460</xdr:colOff>
                    <xdr:row>15</xdr:row>
                    <xdr:rowOff>167640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Foglio14"/>
  <dimension ref="A1:Y28"/>
  <sheetViews>
    <sheetView showGridLines="0" workbookViewId="0">
      <pane xSplit="2" ySplit="5" topLeftCell="C9" activePane="bottomRight" state="frozen"/>
      <selection pane="topRight" activeCell="C4" sqref="C4:C6"/>
      <selection pane="bottomLeft" activeCell="C4" sqref="C4:C6"/>
      <selection pane="bottomRight" activeCell="P22" sqref="P22"/>
    </sheetView>
  </sheetViews>
  <sheetFormatPr defaultColWidth="10.7109375" defaultRowHeight="10.199999999999999" x14ac:dyDescent="0.2"/>
  <cols>
    <col min="1" max="1" width="37.42578125" style="45" customWidth="1"/>
    <col min="2" max="2" width="10.42578125" style="47" customWidth="1"/>
    <col min="3" max="22" width="8.28515625" style="45" customWidth="1"/>
    <col min="23" max="23" width="10" style="45" customWidth="1"/>
    <col min="24" max="24" width="10.7109375" style="45" customWidth="1"/>
    <col min="25" max="25" width="0" style="45" hidden="1" customWidth="1"/>
    <col min="26" max="16384" width="10.7109375" style="45"/>
  </cols>
  <sheetData>
    <row r="1" spans="1:25" s="2" customFormat="1" ht="43.5" customHeight="1" x14ac:dyDescent="0.2">
      <c r="A1" s="386" t="str">
        <f>'t1'!A1</f>
        <v>ENTI PUBBLICI NON ECONOMICI - anno 2023</v>
      </c>
      <c r="B1" s="386"/>
      <c r="C1" s="386"/>
      <c r="D1" s="386"/>
      <c r="E1" s="386"/>
      <c r="F1" s="386"/>
      <c r="G1" s="386"/>
      <c r="H1" s="386"/>
      <c r="I1" s="386"/>
      <c r="J1" s="386"/>
      <c r="K1" s="386"/>
      <c r="L1" s="386"/>
      <c r="M1" s="386"/>
      <c r="N1" s="386"/>
      <c r="O1" s="386"/>
      <c r="P1" s="386"/>
      <c r="Q1" s="386"/>
      <c r="R1" s="386"/>
      <c r="S1" s="386"/>
      <c r="T1" s="386"/>
      <c r="U1" s="386"/>
      <c r="V1" s="386"/>
      <c r="X1" s="198"/>
    </row>
    <row r="2" spans="1:25" ht="30" customHeight="1" thickBot="1" x14ac:dyDescent="0.25">
      <c r="A2" s="46"/>
      <c r="P2" s="410"/>
      <c r="Q2" s="410"/>
      <c r="R2" s="410"/>
      <c r="S2" s="410"/>
      <c r="T2" s="410"/>
      <c r="U2" s="410"/>
      <c r="V2" s="410"/>
      <c r="W2" s="410"/>
      <c r="X2" s="410"/>
    </row>
    <row r="3" spans="1:25" ht="16.5" customHeight="1" thickBot="1" x14ac:dyDescent="0.25">
      <c r="A3" s="48"/>
      <c r="B3" s="49"/>
      <c r="C3" s="50" t="s">
        <v>108</v>
      </c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2"/>
      <c r="U3" s="51"/>
      <c r="V3" s="52"/>
      <c r="W3" s="51"/>
      <c r="X3" s="52"/>
    </row>
    <row r="4" spans="1:25" ht="16.5" customHeight="1" thickTop="1" x14ac:dyDescent="0.2">
      <c r="A4" s="111" t="s">
        <v>109</v>
      </c>
      <c r="B4" s="53" t="s">
        <v>11</v>
      </c>
      <c r="C4" s="412" t="s">
        <v>110</v>
      </c>
      <c r="D4" s="413"/>
      <c r="E4" s="412" t="s">
        <v>111</v>
      </c>
      <c r="F4" s="413"/>
      <c r="G4" s="412" t="s">
        <v>112</v>
      </c>
      <c r="H4" s="413"/>
      <c r="I4" s="412" t="s">
        <v>113</v>
      </c>
      <c r="J4" s="413"/>
      <c r="K4" s="412" t="s">
        <v>114</v>
      </c>
      <c r="L4" s="413"/>
      <c r="M4" s="412" t="s">
        <v>115</v>
      </c>
      <c r="N4" s="413"/>
      <c r="O4" s="412" t="s">
        <v>116</v>
      </c>
      <c r="P4" s="413"/>
      <c r="Q4" s="412" t="s">
        <v>117</v>
      </c>
      <c r="R4" s="413"/>
      <c r="S4" s="412" t="s">
        <v>118</v>
      </c>
      <c r="T4" s="413"/>
      <c r="U4" s="412" t="s">
        <v>119</v>
      </c>
      <c r="V4" s="413"/>
      <c r="W4" s="54" t="s">
        <v>61</v>
      </c>
      <c r="X4" s="69"/>
    </row>
    <row r="5" spans="1:25" ht="10.8" thickBot="1" x14ac:dyDescent="0.25">
      <c r="A5" s="213" t="s">
        <v>107</v>
      </c>
      <c r="B5" s="55"/>
      <c r="C5" s="56" t="s">
        <v>105</v>
      </c>
      <c r="D5" s="57" t="s">
        <v>106</v>
      </c>
      <c r="E5" s="56" t="s">
        <v>105</v>
      </c>
      <c r="F5" s="57" t="s">
        <v>106</v>
      </c>
      <c r="G5" s="56" t="s">
        <v>105</v>
      </c>
      <c r="H5" s="57" t="s">
        <v>106</v>
      </c>
      <c r="I5" s="56" t="s">
        <v>105</v>
      </c>
      <c r="J5" s="57" t="s">
        <v>106</v>
      </c>
      <c r="K5" s="56" t="s">
        <v>105</v>
      </c>
      <c r="L5" s="57" t="s">
        <v>106</v>
      </c>
      <c r="M5" s="56" t="s">
        <v>105</v>
      </c>
      <c r="N5" s="57" t="s">
        <v>106</v>
      </c>
      <c r="O5" s="56" t="s">
        <v>105</v>
      </c>
      <c r="P5" s="57" t="s">
        <v>106</v>
      </c>
      <c r="Q5" s="56" t="s">
        <v>105</v>
      </c>
      <c r="R5" s="57" t="s">
        <v>106</v>
      </c>
      <c r="S5" s="56" t="s">
        <v>105</v>
      </c>
      <c r="T5" s="58" t="s">
        <v>106</v>
      </c>
      <c r="U5" s="56" t="s">
        <v>105</v>
      </c>
      <c r="V5" s="58" t="s">
        <v>106</v>
      </c>
      <c r="W5" s="56" t="s">
        <v>105</v>
      </c>
      <c r="X5" s="58" t="s">
        <v>106</v>
      </c>
    </row>
    <row r="6" spans="1:25" ht="12.75" customHeight="1" thickTop="1" x14ac:dyDescent="0.2">
      <c r="A6" s="12" t="str">
        <f>'t1'!A6</f>
        <v>DIRETTORE GENERALE</v>
      </c>
      <c r="B6" s="83" t="str">
        <f>'t1'!B6</f>
        <v>0D0097</v>
      </c>
      <c r="C6" s="84"/>
      <c r="D6" s="85"/>
      <c r="E6" s="84"/>
      <c r="F6" s="85"/>
      <c r="G6" s="84"/>
      <c r="H6" s="85"/>
      <c r="I6" s="84"/>
      <c r="J6" s="85"/>
      <c r="K6" s="84"/>
      <c r="L6" s="85"/>
      <c r="M6" s="86"/>
      <c r="N6" s="87"/>
      <c r="O6" s="84"/>
      <c r="P6" s="85"/>
      <c r="Q6" s="84"/>
      <c r="R6" s="85"/>
      <c r="S6" s="88"/>
      <c r="T6" s="89"/>
      <c r="U6" s="88"/>
      <c r="V6" s="89"/>
      <c r="W6" s="147">
        <f>SUM(C6,E6,G6,I6,K6,M6,O6,Q6,S6,U6)</f>
        <v>0</v>
      </c>
      <c r="X6" s="148">
        <f>SUM(D6,F6,H6,J6,L6,N6,P6,R6,T6,V6)</f>
        <v>0</v>
      </c>
      <c r="Y6" s="207">
        <f>'t1'!M6</f>
        <v>0</v>
      </c>
    </row>
    <row r="7" spans="1:25" ht="12.75" customHeight="1" x14ac:dyDescent="0.2">
      <c r="A7" s="70" t="str">
        <f>'t1'!A7</f>
        <v>DIRIGENTE I FASCIA</v>
      </c>
      <c r="B7" s="82" t="str">
        <f>'t1'!B7</f>
        <v>0D0077</v>
      </c>
      <c r="C7" s="84"/>
      <c r="D7" s="85"/>
      <c r="E7" s="84"/>
      <c r="F7" s="85"/>
      <c r="G7" s="84"/>
      <c r="H7" s="85"/>
      <c r="I7" s="84"/>
      <c r="J7" s="85"/>
      <c r="K7" s="84"/>
      <c r="L7" s="85"/>
      <c r="M7" s="86"/>
      <c r="N7" s="87"/>
      <c r="O7" s="84"/>
      <c r="P7" s="85"/>
      <c r="Q7" s="84"/>
      <c r="R7" s="85"/>
      <c r="S7" s="88"/>
      <c r="T7" s="90"/>
      <c r="U7" s="88"/>
      <c r="V7" s="90"/>
      <c r="W7" s="147">
        <f t="shared" ref="W7:W20" si="0">SUM(C7,E7,G7,I7,K7,M7,O7,Q7,S7,U7)</f>
        <v>0</v>
      </c>
      <c r="X7" s="149">
        <f t="shared" ref="X7:X20" si="1">SUM(D7,F7,H7,J7,L7,N7,P7,R7,T7,V7)</f>
        <v>0</v>
      </c>
      <c r="Y7" s="207">
        <f>'t1'!M7</f>
        <v>0</v>
      </c>
    </row>
    <row r="8" spans="1:25" ht="12.75" customHeight="1" x14ac:dyDescent="0.2">
      <c r="A8" s="70" t="str">
        <f>'t1'!A8</f>
        <v>DIRIGENTE I FASCIA A TEMPO DETERM.</v>
      </c>
      <c r="B8" s="82" t="str">
        <f>'t1'!B8</f>
        <v>0D0078</v>
      </c>
      <c r="C8" s="84"/>
      <c r="D8" s="85"/>
      <c r="E8" s="84"/>
      <c r="F8" s="85"/>
      <c r="G8" s="84"/>
      <c r="H8" s="85"/>
      <c r="I8" s="84"/>
      <c r="J8" s="85"/>
      <c r="K8" s="84"/>
      <c r="L8" s="85"/>
      <c r="M8" s="86"/>
      <c r="N8" s="87"/>
      <c r="O8" s="84"/>
      <c r="P8" s="85"/>
      <c r="Q8" s="84"/>
      <c r="R8" s="85"/>
      <c r="S8" s="88"/>
      <c r="T8" s="90"/>
      <c r="U8" s="88"/>
      <c r="V8" s="90"/>
      <c r="W8" s="147">
        <f t="shared" si="0"/>
        <v>0</v>
      </c>
      <c r="X8" s="149">
        <f t="shared" si="1"/>
        <v>0</v>
      </c>
      <c r="Y8" s="207">
        <f>'t1'!M8</f>
        <v>0</v>
      </c>
    </row>
    <row r="9" spans="1:25" ht="12.75" customHeight="1" x14ac:dyDescent="0.2">
      <c r="A9" s="70" t="str">
        <f>'t1'!A9</f>
        <v>DIRIGENTE II FASCIA</v>
      </c>
      <c r="B9" s="82" t="str">
        <f>'t1'!B9</f>
        <v>0D0079</v>
      </c>
      <c r="C9" s="84"/>
      <c r="D9" s="85"/>
      <c r="E9" s="84"/>
      <c r="F9" s="85"/>
      <c r="G9" s="84"/>
      <c r="H9" s="85"/>
      <c r="I9" s="84"/>
      <c r="J9" s="85"/>
      <c r="K9" s="84"/>
      <c r="L9" s="85"/>
      <c r="M9" s="86"/>
      <c r="N9" s="87"/>
      <c r="O9" s="84"/>
      <c r="P9" s="85"/>
      <c r="Q9" s="84"/>
      <c r="R9" s="85"/>
      <c r="S9" s="88"/>
      <c r="T9" s="90"/>
      <c r="U9" s="88"/>
      <c r="V9" s="90"/>
      <c r="W9" s="147">
        <f t="shared" si="0"/>
        <v>0</v>
      </c>
      <c r="X9" s="149">
        <f t="shared" si="1"/>
        <v>0</v>
      </c>
      <c r="Y9" s="207">
        <f>'t1'!M9</f>
        <v>0</v>
      </c>
    </row>
    <row r="10" spans="1:25" ht="12.75" customHeight="1" x14ac:dyDescent="0.2">
      <c r="A10" s="70" t="str">
        <f>'t1'!A10</f>
        <v>DIRIGENTE II FASCIA A TEMPO DETERM.</v>
      </c>
      <c r="B10" s="82" t="str">
        <f>'t1'!B10</f>
        <v>0D0080</v>
      </c>
      <c r="C10" s="84"/>
      <c r="D10" s="85"/>
      <c r="E10" s="84"/>
      <c r="F10" s="85"/>
      <c r="G10" s="84"/>
      <c r="H10" s="85"/>
      <c r="I10" s="84"/>
      <c r="J10" s="85"/>
      <c r="K10" s="84"/>
      <c r="L10" s="85"/>
      <c r="M10" s="86"/>
      <c r="N10" s="87"/>
      <c r="O10" s="84"/>
      <c r="P10" s="85"/>
      <c r="Q10" s="84"/>
      <c r="R10" s="85"/>
      <c r="S10" s="88"/>
      <c r="T10" s="90"/>
      <c r="U10" s="88"/>
      <c r="V10" s="90"/>
      <c r="W10" s="147">
        <f t="shared" si="0"/>
        <v>0</v>
      </c>
      <c r="X10" s="149">
        <f t="shared" si="1"/>
        <v>0</v>
      </c>
      <c r="Y10" s="207">
        <f>'t1'!M10</f>
        <v>0</v>
      </c>
    </row>
    <row r="11" spans="1:25" ht="12.75" customHeight="1" x14ac:dyDescent="0.2">
      <c r="A11" s="70" t="str">
        <f>'t1'!A11</f>
        <v>MEDICO II FASCIA T.P.</v>
      </c>
      <c r="B11" s="82" t="str">
        <f>'t1'!B11</f>
        <v>0D0584</v>
      </c>
      <c r="C11" s="84"/>
      <c r="D11" s="85"/>
      <c r="E11" s="84"/>
      <c r="F11" s="85"/>
      <c r="G11" s="84"/>
      <c r="H11" s="85"/>
      <c r="I11" s="84"/>
      <c r="J11" s="85"/>
      <c r="K11" s="84"/>
      <c r="L11" s="85"/>
      <c r="M11" s="86"/>
      <c r="N11" s="87"/>
      <c r="O11" s="84"/>
      <c r="P11" s="85"/>
      <c r="Q11" s="84"/>
      <c r="R11" s="85"/>
      <c r="S11" s="88"/>
      <c r="T11" s="90"/>
      <c r="U11" s="88"/>
      <c r="V11" s="90"/>
      <c r="W11" s="147">
        <f t="shared" si="0"/>
        <v>0</v>
      </c>
      <c r="X11" s="149">
        <f t="shared" si="1"/>
        <v>0</v>
      </c>
      <c r="Y11" s="207">
        <f>'t1'!M11</f>
        <v>0</v>
      </c>
    </row>
    <row r="12" spans="1:25" ht="12.75" customHeight="1" x14ac:dyDescent="0.2">
      <c r="A12" s="70" t="str">
        <f>'t1'!A12</f>
        <v>MEDICO I FASCIA T.P.</v>
      </c>
      <c r="B12" s="82" t="str">
        <f>'t1'!B12</f>
        <v>0D0585</v>
      </c>
      <c r="C12" s="84"/>
      <c r="D12" s="85"/>
      <c r="E12" s="84"/>
      <c r="F12" s="85"/>
      <c r="G12" s="84"/>
      <c r="H12" s="85"/>
      <c r="I12" s="84"/>
      <c r="J12" s="85"/>
      <c r="K12" s="84"/>
      <c r="L12" s="85"/>
      <c r="M12" s="86"/>
      <c r="N12" s="87"/>
      <c r="O12" s="84"/>
      <c r="P12" s="85"/>
      <c r="Q12" s="84"/>
      <c r="R12" s="85"/>
      <c r="S12" s="88"/>
      <c r="T12" s="90"/>
      <c r="U12" s="88"/>
      <c r="V12" s="90"/>
      <c r="W12" s="147">
        <f t="shared" si="0"/>
        <v>0</v>
      </c>
      <c r="X12" s="149">
        <f t="shared" si="1"/>
        <v>0</v>
      </c>
      <c r="Y12" s="207">
        <f>'t1'!M12</f>
        <v>0</v>
      </c>
    </row>
    <row r="13" spans="1:25" ht="12.75" customHeight="1" x14ac:dyDescent="0.2">
      <c r="A13" s="70" t="str">
        <f>'t1'!A13</f>
        <v>MEDICO II FASCIA T.D.</v>
      </c>
      <c r="B13" s="82" t="str">
        <f>'t1'!B13</f>
        <v>0D0586</v>
      </c>
      <c r="C13" s="84"/>
      <c r="D13" s="85"/>
      <c r="E13" s="84"/>
      <c r="F13" s="85"/>
      <c r="G13" s="84"/>
      <c r="H13" s="85"/>
      <c r="I13" s="84"/>
      <c r="J13" s="85"/>
      <c r="K13" s="84"/>
      <c r="L13" s="85"/>
      <c r="M13" s="86"/>
      <c r="N13" s="87"/>
      <c r="O13" s="84"/>
      <c r="P13" s="85"/>
      <c r="Q13" s="84"/>
      <c r="R13" s="85"/>
      <c r="S13" s="88"/>
      <c r="T13" s="90"/>
      <c r="U13" s="88"/>
      <c r="V13" s="90"/>
      <c r="W13" s="147">
        <f t="shared" si="0"/>
        <v>0</v>
      </c>
      <c r="X13" s="149">
        <f t="shared" si="1"/>
        <v>0</v>
      </c>
      <c r="Y13" s="207">
        <f>'t1'!M13</f>
        <v>0</v>
      </c>
    </row>
    <row r="14" spans="1:25" ht="12.75" customHeight="1" x14ac:dyDescent="0.2">
      <c r="A14" s="70" t="str">
        <f>'t1'!A14</f>
        <v>MEDICO I FASCIA T.D.</v>
      </c>
      <c r="B14" s="82" t="str">
        <f>'t1'!B14</f>
        <v>0D0496</v>
      </c>
      <c r="C14" s="84"/>
      <c r="D14" s="85"/>
      <c r="E14" s="84"/>
      <c r="F14" s="85"/>
      <c r="G14" s="84"/>
      <c r="H14" s="85"/>
      <c r="I14" s="84"/>
      <c r="J14" s="85"/>
      <c r="K14" s="84"/>
      <c r="L14" s="85"/>
      <c r="M14" s="86"/>
      <c r="N14" s="87"/>
      <c r="O14" s="84"/>
      <c r="P14" s="85"/>
      <c r="Q14" s="84"/>
      <c r="R14" s="85"/>
      <c r="S14" s="88"/>
      <c r="T14" s="90"/>
      <c r="U14" s="88"/>
      <c r="V14" s="90"/>
      <c r="W14" s="147">
        <f t="shared" si="0"/>
        <v>0</v>
      </c>
      <c r="X14" s="149">
        <f t="shared" si="1"/>
        <v>0</v>
      </c>
      <c r="Y14" s="207">
        <f>'t1'!M14</f>
        <v>0</v>
      </c>
    </row>
    <row r="15" spans="1:25" ht="12.75" customHeight="1" x14ac:dyDescent="0.2">
      <c r="A15" s="70" t="str">
        <f>'t1'!A15</f>
        <v>PROF.STI LEGALI LIV. II DIFF.</v>
      </c>
      <c r="B15" s="82" t="str">
        <f>'t1'!B15</f>
        <v>0D0473</v>
      </c>
      <c r="C15" s="84"/>
      <c r="D15" s="85"/>
      <c r="E15" s="84"/>
      <c r="F15" s="85"/>
      <c r="G15" s="84"/>
      <c r="H15" s="85"/>
      <c r="I15" s="84"/>
      <c r="J15" s="85"/>
      <c r="K15" s="84"/>
      <c r="L15" s="85"/>
      <c r="M15" s="86"/>
      <c r="N15" s="87"/>
      <c r="O15" s="84"/>
      <c r="P15" s="85"/>
      <c r="Q15" s="84"/>
      <c r="R15" s="85"/>
      <c r="S15" s="88"/>
      <c r="T15" s="90"/>
      <c r="U15" s="88"/>
      <c r="V15" s="90"/>
      <c r="W15" s="147">
        <f t="shared" si="0"/>
        <v>0</v>
      </c>
      <c r="X15" s="149">
        <f t="shared" si="1"/>
        <v>0</v>
      </c>
      <c r="Y15" s="207">
        <f>'t1'!M15</f>
        <v>0</v>
      </c>
    </row>
    <row r="16" spans="1:25" ht="12.75" customHeight="1" x14ac:dyDescent="0.2">
      <c r="A16" s="70" t="str">
        <f>'t1'!A16</f>
        <v>PROF.STI LEGALI LIV. I DIFF.</v>
      </c>
      <c r="B16" s="82" t="str">
        <f>'t1'!B16</f>
        <v>0D0472</v>
      </c>
      <c r="C16" s="84"/>
      <c r="D16" s="85"/>
      <c r="E16" s="84"/>
      <c r="F16" s="85"/>
      <c r="G16" s="84"/>
      <c r="H16" s="85"/>
      <c r="I16" s="84"/>
      <c r="J16" s="85"/>
      <c r="K16" s="84"/>
      <c r="L16" s="85"/>
      <c r="M16" s="86"/>
      <c r="N16" s="87"/>
      <c r="O16" s="84"/>
      <c r="P16" s="85"/>
      <c r="Q16" s="84"/>
      <c r="R16" s="85"/>
      <c r="S16" s="88"/>
      <c r="T16" s="90"/>
      <c r="U16" s="88"/>
      <c r="V16" s="90"/>
      <c r="W16" s="147">
        <f t="shared" si="0"/>
        <v>0</v>
      </c>
      <c r="X16" s="149">
        <f t="shared" si="1"/>
        <v>0</v>
      </c>
      <c r="Y16" s="207">
        <f>'t1'!M16</f>
        <v>0</v>
      </c>
    </row>
    <row r="17" spans="1:25" ht="12.75" customHeight="1" x14ac:dyDescent="0.2">
      <c r="A17" s="70" t="str">
        <f>'t1'!A17</f>
        <v>PROF.STI LEGALI</v>
      </c>
      <c r="B17" s="82" t="str">
        <f>'t1'!B17</f>
        <v>0D0084</v>
      </c>
      <c r="C17" s="84"/>
      <c r="D17" s="85"/>
      <c r="E17" s="84"/>
      <c r="F17" s="85"/>
      <c r="G17" s="84"/>
      <c r="H17" s="85"/>
      <c r="I17" s="84"/>
      <c r="J17" s="85"/>
      <c r="K17" s="84"/>
      <c r="L17" s="85"/>
      <c r="M17" s="86"/>
      <c r="N17" s="87"/>
      <c r="O17" s="84"/>
      <c r="P17" s="85"/>
      <c r="Q17" s="84"/>
      <c r="R17" s="85"/>
      <c r="S17" s="88"/>
      <c r="T17" s="90"/>
      <c r="U17" s="88"/>
      <c r="V17" s="90"/>
      <c r="W17" s="147">
        <f t="shared" si="0"/>
        <v>0</v>
      </c>
      <c r="X17" s="149">
        <f t="shared" si="1"/>
        <v>0</v>
      </c>
      <c r="Y17" s="207">
        <f>'t1'!M17</f>
        <v>0</v>
      </c>
    </row>
    <row r="18" spans="1:25" ht="12.75" customHeight="1" x14ac:dyDescent="0.2">
      <c r="A18" s="70" t="str">
        <f>'t1'!A18</f>
        <v>ALTRI PROF.STI LIV. II DIFF.</v>
      </c>
      <c r="B18" s="82" t="str">
        <f>'t1'!B18</f>
        <v>0D0481</v>
      </c>
      <c r="C18" s="84"/>
      <c r="D18" s="85"/>
      <c r="E18" s="84"/>
      <c r="F18" s="85"/>
      <c r="G18" s="84"/>
      <c r="H18" s="85"/>
      <c r="I18" s="84"/>
      <c r="J18" s="85"/>
      <c r="K18" s="84"/>
      <c r="L18" s="85"/>
      <c r="M18" s="86"/>
      <c r="N18" s="87"/>
      <c r="O18" s="84"/>
      <c r="P18" s="85"/>
      <c r="Q18" s="84"/>
      <c r="R18" s="85"/>
      <c r="S18" s="88"/>
      <c r="T18" s="90"/>
      <c r="U18" s="88"/>
      <c r="V18" s="90"/>
      <c r="W18" s="147">
        <f t="shared" si="0"/>
        <v>0</v>
      </c>
      <c r="X18" s="149">
        <f t="shared" si="1"/>
        <v>0</v>
      </c>
      <c r="Y18" s="207">
        <f>'t1'!M18</f>
        <v>0</v>
      </c>
    </row>
    <row r="19" spans="1:25" ht="12.75" customHeight="1" x14ac:dyDescent="0.2">
      <c r="A19" s="70" t="str">
        <f>'t1'!A19</f>
        <v>ALTRI PROF.STI LIV. I DIFF.</v>
      </c>
      <c r="B19" s="82" t="str">
        <f>'t1'!B19</f>
        <v>0D0480</v>
      </c>
      <c r="C19" s="84"/>
      <c r="D19" s="85"/>
      <c r="E19" s="84"/>
      <c r="F19" s="85"/>
      <c r="G19" s="84"/>
      <c r="H19" s="85"/>
      <c r="I19" s="84"/>
      <c r="J19" s="85"/>
      <c r="K19" s="84"/>
      <c r="L19" s="85"/>
      <c r="M19" s="86"/>
      <c r="N19" s="87"/>
      <c r="O19" s="84"/>
      <c r="P19" s="85"/>
      <c r="Q19" s="84"/>
      <c r="R19" s="85"/>
      <c r="S19" s="88"/>
      <c r="T19" s="90"/>
      <c r="U19" s="88"/>
      <c r="V19" s="90"/>
      <c r="W19" s="147">
        <f t="shared" si="0"/>
        <v>0</v>
      </c>
      <c r="X19" s="149">
        <f t="shared" si="1"/>
        <v>0</v>
      </c>
      <c r="Y19" s="207">
        <f>'t1'!M19</f>
        <v>0</v>
      </c>
    </row>
    <row r="20" spans="1:25" ht="12.75" customHeight="1" x14ac:dyDescent="0.2">
      <c r="A20" s="70" t="str">
        <f>'t1'!A20</f>
        <v>ALTRI PROF.STI</v>
      </c>
      <c r="B20" s="82" t="str">
        <f>'t1'!B20</f>
        <v>0D0075</v>
      </c>
      <c r="C20" s="84"/>
      <c r="D20" s="85"/>
      <c r="E20" s="84"/>
      <c r="F20" s="85"/>
      <c r="G20" s="84"/>
      <c r="H20" s="85"/>
      <c r="I20" s="84"/>
      <c r="J20" s="85"/>
      <c r="K20" s="84"/>
      <c r="L20" s="85"/>
      <c r="M20" s="86"/>
      <c r="N20" s="87"/>
      <c r="O20" s="84"/>
      <c r="P20" s="85"/>
      <c r="Q20" s="84"/>
      <c r="R20" s="85"/>
      <c r="S20" s="88"/>
      <c r="T20" s="90"/>
      <c r="U20" s="88"/>
      <c r="V20" s="90"/>
      <c r="W20" s="147">
        <f t="shared" si="0"/>
        <v>0</v>
      </c>
      <c r="X20" s="149">
        <f t="shared" si="1"/>
        <v>0</v>
      </c>
      <c r="Y20" s="207">
        <f>'t1'!M20</f>
        <v>0</v>
      </c>
    </row>
    <row r="21" spans="1:25" ht="12.75" customHeight="1" x14ac:dyDescent="0.2">
      <c r="A21" s="70" t="str">
        <f>'t1'!A21</f>
        <v>ELEVATE PROFESSIONALITA'</v>
      </c>
      <c r="B21" s="82" t="str">
        <f>'t1'!B21</f>
        <v>0EP981</v>
      </c>
      <c r="C21" s="84"/>
      <c r="D21" s="85"/>
      <c r="E21" s="84"/>
      <c r="F21" s="85"/>
      <c r="G21" s="84"/>
      <c r="H21" s="85"/>
      <c r="I21" s="84"/>
      <c r="J21" s="85"/>
      <c r="K21" s="84"/>
      <c r="L21" s="85"/>
      <c r="M21" s="86"/>
      <c r="N21" s="87"/>
      <c r="O21" s="84"/>
      <c r="P21" s="85"/>
      <c r="Q21" s="84"/>
      <c r="R21" s="85"/>
      <c r="S21" s="88"/>
      <c r="T21" s="90"/>
      <c r="U21" s="88"/>
      <c r="V21" s="90"/>
      <c r="W21" s="147">
        <f t="shared" ref="W21:X25" si="2">SUM(C21,E21,G21,I21,K21,M21,O21,Q21,S21,U21)</f>
        <v>0</v>
      </c>
      <c r="X21" s="149">
        <f t="shared" si="2"/>
        <v>0</v>
      </c>
      <c r="Y21" s="207">
        <f>'t1'!M21</f>
        <v>0</v>
      </c>
    </row>
    <row r="22" spans="1:25" ht="12.75" customHeight="1" x14ac:dyDescent="0.2">
      <c r="A22" s="70" t="str">
        <f>'t1'!A22</f>
        <v>FUNZIONARI</v>
      </c>
      <c r="B22" s="82" t="str">
        <f>'t1'!B22</f>
        <v>0FZ000</v>
      </c>
      <c r="C22" s="84"/>
      <c r="D22" s="85"/>
      <c r="E22" s="84"/>
      <c r="F22" s="85"/>
      <c r="G22" s="84"/>
      <c r="H22" s="85"/>
      <c r="I22" s="84"/>
      <c r="J22" s="85"/>
      <c r="K22" s="84"/>
      <c r="L22" s="85">
        <v>1</v>
      </c>
      <c r="M22" s="86"/>
      <c r="N22" s="87"/>
      <c r="O22" s="84"/>
      <c r="P22" s="85">
        <v>1</v>
      </c>
      <c r="Q22" s="84"/>
      <c r="R22" s="85"/>
      <c r="S22" s="88"/>
      <c r="T22" s="90"/>
      <c r="U22" s="88"/>
      <c r="V22" s="90"/>
      <c r="W22" s="147">
        <f t="shared" si="2"/>
        <v>0</v>
      </c>
      <c r="X22" s="149">
        <f t="shared" si="2"/>
        <v>2</v>
      </c>
      <c r="Y22" s="207">
        <f>'t1'!M22</f>
        <v>2</v>
      </c>
    </row>
    <row r="23" spans="1:25" ht="12.75" customHeight="1" x14ac:dyDescent="0.2">
      <c r="A23" s="70" t="str">
        <f>'t1'!A23</f>
        <v>ASSISTENTI</v>
      </c>
      <c r="B23" s="82" t="str">
        <f>'t1'!B23</f>
        <v>0AS000</v>
      </c>
      <c r="C23" s="84"/>
      <c r="D23" s="85"/>
      <c r="E23" s="84"/>
      <c r="F23" s="85"/>
      <c r="G23" s="84"/>
      <c r="H23" s="85">
        <v>1</v>
      </c>
      <c r="I23" s="84"/>
      <c r="J23" s="85"/>
      <c r="K23" s="84"/>
      <c r="L23" s="85">
        <v>1</v>
      </c>
      <c r="M23" s="86"/>
      <c r="N23" s="87"/>
      <c r="O23" s="84"/>
      <c r="P23" s="85"/>
      <c r="Q23" s="84"/>
      <c r="R23" s="85"/>
      <c r="S23" s="88"/>
      <c r="T23" s="90"/>
      <c r="U23" s="88"/>
      <c r="V23" s="90"/>
      <c r="W23" s="147">
        <f t="shared" si="2"/>
        <v>0</v>
      </c>
      <c r="X23" s="149">
        <f t="shared" si="2"/>
        <v>2</v>
      </c>
      <c r="Y23" s="207">
        <f>'t1'!M23</f>
        <v>2</v>
      </c>
    </row>
    <row r="24" spans="1:25" ht="12.75" customHeight="1" x14ac:dyDescent="0.2">
      <c r="A24" s="70" t="str">
        <f>'t1'!A24</f>
        <v>OPERATORI</v>
      </c>
      <c r="B24" s="82" t="str">
        <f>'t1'!B24</f>
        <v>0OP000</v>
      </c>
      <c r="C24" s="84"/>
      <c r="D24" s="85"/>
      <c r="E24" s="84"/>
      <c r="F24" s="85"/>
      <c r="G24" s="84"/>
      <c r="H24" s="85"/>
      <c r="I24" s="84"/>
      <c r="J24" s="85"/>
      <c r="K24" s="84"/>
      <c r="L24" s="85"/>
      <c r="M24" s="86"/>
      <c r="N24" s="87"/>
      <c r="O24" s="84"/>
      <c r="P24" s="85"/>
      <c r="Q24" s="84"/>
      <c r="R24" s="85"/>
      <c r="S24" s="88"/>
      <c r="T24" s="90"/>
      <c r="U24" s="88"/>
      <c r="V24" s="90"/>
      <c r="W24" s="147">
        <f t="shared" si="2"/>
        <v>0</v>
      </c>
      <c r="X24" s="149">
        <f t="shared" si="2"/>
        <v>0</v>
      </c>
      <c r="Y24" s="207">
        <f>'t1'!M24</f>
        <v>0</v>
      </c>
    </row>
    <row r="25" spans="1:25" ht="12.75" customHeight="1" thickBot="1" x14ac:dyDescent="0.25">
      <c r="A25" s="70" t="str">
        <f>'t1'!A25</f>
        <v>CONTRATTISTI</v>
      </c>
      <c r="B25" s="82" t="str">
        <f>'t1'!B25</f>
        <v>000061</v>
      </c>
      <c r="C25" s="84"/>
      <c r="D25" s="85"/>
      <c r="E25" s="84"/>
      <c r="F25" s="85"/>
      <c r="G25" s="84"/>
      <c r="H25" s="85"/>
      <c r="I25" s="84"/>
      <c r="J25" s="85"/>
      <c r="K25" s="84"/>
      <c r="L25" s="85"/>
      <c r="M25" s="86"/>
      <c r="N25" s="87"/>
      <c r="O25" s="84"/>
      <c r="P25" s="85"/>
      <c r="Q25" s="84"/>
      <c r="R25" s="85"/>
      <c r="S25" s="88"/>
      <c r="T25" s="90"/>
      <c r="U25" s="88"/>
      <c r="V25" s="90"/>
      <c r="W25" s="147">
        <f t="shared" si="2"/>
        <v>0</v>
      </c>
      <c r="X25" s="149">
        <f t="shared" si="2"/>
        <v>0</v>
      </c>
      <c r="Y25" s="207">
        <f>'t1'!M25</f>
        <v>0</v>
      </c>
    </row>
    <row r="26" spans="1:25" ht="17.25" customHeight="1" thickTop="1" thickBot="1" x14ac:dyDescent="0.25">
      <c r="A26" s="59" t="s">
        <v>61</v>
      </c>
      <c r="B26" s="60"/>
      <c r="C26" s="144">
        <f t="shared" ref="C26:X26" si="3">SUM(C6:C25)</f>
        <v>0</v>
      </c>
      <c r="D26" s="145">
        <f t="shared" si="3"/>
        <v>0</v>
      </c>
      <c r="E26" s="144">
        <f t="shared" si="3"/>
        <v>0</v>
      </c>
      <c r="F26" s="145">
        <f t="shared" si="3"/>
        <v>0</v>
      </c>
      <c r="G26" s="144">
        <f t="shared" si="3"/>
        <v>0</v>
      </c>
      <c r="H26" s="145">
        <f t="shared" si="3"/>
        <v>1</v>
      </c>
      <c r="I26" s="144">
        <f t="shared" si="3"/>
        <v>0</v>
      </c>
      <c r="J26" s="145">
        <f t="shared" si="3"/>
        <v>0</v>
      </c>
      <c r="K26" s="144">
        <f t="shared" si="3"/>
        <v>0</v>
      </c>
      <c r="L26" s="145">
        <f t="shared" si="3"/>
        <v>2</v>
      </c>
      <c r="M26" s="144">
        <f t="shared" si="3"/>
        <v>0</v>
      </c>
      <c r="N26" s="145">
        <f t="shared" si="3"/>
        <v>0</v>
      </c>
      <c r="O26" s="144">
        <f t="shared" si="3"/>
        <v>0</v>
      </c>
      <c r="P26" s="145">
        <f t="shared" si="3"/>
        <v>1</v>
      </c>
      <c r="Q26" s="144">
        <f t="shared" si="3"/>
        <v>0</v>
      </c>
      <c r="R26" s="145">
        <f t="shared" si="3"/>
        <v>0</v>
      </c>
      <c r="S26" s="144">
        <f t="shared" si="3"/>
        <v>0</v>
      </c>
      <c r="T26" s="145">
        <f t="shared" si="3"/>
        <v>0</v>
      </c>
      <c r="U26" s="144">
        <f t="shared" si="3"/>
        <v>0</v>
      </c>
      <c r="V26" s="145">
        <f t="shared" si="3"/>
        <v>0</v>
      </c>
      <c r="W26" s="144">
        <f t="shared" si="3"/>
        <v>0</v>
      </c>
      <c r="X26" s="146">
        <f t="shared" si="3"/>
        <v>4</v>
      </c>
      <c r="Y26" s="207"/>
    </row>
    <row r="27" spans="1:25" s="30" customFormat="1" ht="19.5" customHeight="1" x14ac:dyDescent="0.2">
      <c r="A27" s="2" t="str">
        <f>'t1'!$A$27</f>
        <v>(a) personale a tempo indeterminato al quale viene applicato un contratto di lavoro di tipo privatistico (es.:tipografico,chimico,edile,metalmeccanico,portierato, ecc.)</v>
      </c>
      <c r="B27" s="1"/>
      <c r="C27" s="2"/>
      <c r="D27" s="2"/>
      <c r="E27" s="2"/>
      <c r="F27" s="2"/>
      <c r="G27" s="2"/>
      <c r="H27" s="2"/>
      <c r="I27" s="2"/>
      <c r="J27" s="2"/>
      <c r="K27" s="61"/>
      <c r="Y27" s="207"/>
    </row>
    <row r="28" spans="1:25" s="2" customFormat="1" x14ac:dyDescent="0.2">
      <c r="B28" s="1"/>
    </row>
  </sheetData>
  <sheetProtection algorithmName="SHA-512" hashValue="QVJQ0eNsPByiY3STpHP+qXRcoQUkdfuH2sT1HhGojgKoQ748yukbcfwy6UP8HKbJoNW9ByGhk8nfDovRyQCBCg==" saltValue="ry4vNltXpys6c4kgpTB9gg==" spinCount="100000" sheet="1" formatColumns="0" selectLockedCells="1"/>
  <mergeCells count="12">
    <mergeCell ref="A1:V1"/>
    <mergeCell ref="C4:D4"/>
    <mergeCell ref="E4:F4"/>
    <mergeCell ref="G4:H4"/>
    <mergeCell ref="I4:J4"/>
    <mergeCell ref="P2:X2"/>
    <mergeCell ref="U4:V4"/>
    <mergeCell ref="K4:L4"/>
    <mergeCell ref="S4:T4"/>
    <mergeCell ref="M4:N4"/>
    <mergeCell ref="O4:P4"/>
    <mergeCell ref="Q4:R4"/>
  </mergeCells>
  <phoneticPr fontId="19" type="noConversion"/>
  <conditionalFormatting sqref="A6:X25">
    <cfRule type="expression" dxfId="4" priority="1" stopIfTrue="1">
      <formula>$Y6&gt;0</formula>
    </cfRule>
  </conditionalFormatting>
  <printOptions horizontalCentered="1" verticalCentered="1"/>
  <pageMargins left="0" right="0" top="0.19685039370078741" bottom="0.15748031496062992" header="0.19685039370078741" footer="0.19685039370078741"/>
  <pageSetup paperSize="9" scale="70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Foglio15"/>
  <dimension ref="A1:AC29"/>
  <sheetViews>
    <sheetView showGridLines="0" zoomScale="85" workbookViewId="0">
      <pane xSplit="2" ySplit="5" topLeftCell="C10" activePane="bottomRight" state="frozen"/>
      <selection pane="topRight" activeCell="C4" sqref="C4:C6"/>
      <selection pane="bottomLeft" activeCell="C4" sqref="C4:C6"/>
      <selection pane="bottomRight" activeCell="T22" sqref="T22"/>
    </sheetView>
  </sheetViews>
  <sheetFormatPr defaultColWidth="10.7109375" defaultRowHeight="10.199999999999999" x14ac:dyDescent="0.2"/>
  <cols>
    <col min="1" max="1" width="46.7109375" style="30" customWidth="1"/>
    <col min="2" max="2" width="8.140625" style="32" bestFit="1" customWidth="1"/>
    <col min="3" max="4" width="6.7109375" style="30" customWidth="1"/>
    <col min="5" max="24" width="8" style="30" customWidth="1"/>
    <col min="25" max="26" width="6.42578125" style="30" customWidth="1"/>
    <col min="27" max="28" width="8.140625" style="30" customWidth="1"/>
    <col min="29" max="29" width="0" style="30" hidden="1" customWidth="1"/>
    <col min="30" max="16384" width="10.7109375" style="30"/>
  </cols>
  <sheetData>
    <row r="1" spans="1:29" s="2" customFormat="1" ht="43.5" customHeight="1" x14ac:dyDescent="0.2">
      <c r="A1" s="386" t="str">
        <f>'t1'!A1</f>
        <v>ENTI PUBBLICI NON ECONOMICI - anno 2023</v>
      </c>
      <c r="B1" s="386"/>
      <c r="C1" s="386"/>
      <c r="D1" s="386"/>
      <c r="E1" s="386"/>
      <c r="F1" s="386"/>
      <c r="G1" s="386"/>
      <c r="H1" s="386"/>
      <c r="I1" s="386"/>
      <c r="J1" s="386"/>
      <c r="K1" s="386"/>
      <c r="L1" s="386"/>
      <c r="M1" s="386"/>
      <c r="N1" s="386"/>
      <c r="O1" s="386"/>
      <c r="P1" s="386"/>
      <c r="Q1" s="386"/>
      <c r="R1" s="386"/>
      <c r="S1" s="386"/>
      <c r="T1" s="386"/>
      <c r="U1" s="386"/>
      <c r="V1" s="386"/>
      <c r="W1" s="386"/>
      <c r="X1" s="386"/>
      <c r="Y1" s="386"/>
      <c r="AB1" s="198"/>
    </row>
    <row r="2" spans="1:29" ht="30" customHeight="1" thickBot="1" x14ac:dyDescent="0.25">
      <c r="A2" s="31"/>
      <c r="S2" s="410"/>
      <c r="T2" s="410"/>
      <c r="U2" s="410"/>
      <c r="V2" s="410"/>
      <c r="W2" s="410"/>
      <c r="X2" s="410"/>
      <c r="Y2" s="410"/>
      <c r="Z2" s="410"/>
      <c r="AA2" s="410"/>
      <c r="AB2" s="410"/>
    </row>
    <row r="3" spans="1:29" ht="16.5" customHeight="1" thickBot="1" x14ac:dyDescent="0.25">
      <c r="A3" s="33"/>
      <c r="B3" s="34"/>
      <c r="C3" s="35" t="s">
        <v>120</v>
      </c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7"/>
      <c r="Y3" s="36"/>
      <c r="Z3" s="37"/>
      <c r="AA3" s="36"/>
      <c r="AB3" s="37"/>
    </row>
    <row r="4" spans="1:29" ht="16.5" customHeight="1" thickTop="1" x14ac:dyDescent="0.2">
      <c r="A4" s="110" t="s">
        <v>121</v>
      </c>
      <c r="B4" s="38" t="s">
        <v>11</v>
      </c>
      <c r="C4" s="414" t="s">
        <v>122</v>
      </c>
      <c r="D4" s="416"/>
      <c r="E4" s="74" t="s">
        <v>123</v>
      </c>
      <c r="F4" s="73"/>
      <c r="G4" s="414" t="s">
        <v>124</v>
      </c>
      <c r="H4" s="416"/>
      <c r="I4" s="414" t="s">
        <v>125</v>
      </c>
      <c r="J4" s="416"/>
      <c r="K4" s="414" t="s">
        <v>126</v>
      </c>
      <c r="L4" s="416"/>
      <c r="M4" s="414" t="s">
        <v>127</v>
      </c>
      <c r="N4" s="416"/>
      <c r="O4" s="414" t="s">
        <v>128</v>
      </c>
      <c r="P4" s="416"/>
      <c r="Q4" s="414" t="s">
        <v>129</v>
      </c>
      <c r="R4" s="416"/>
      <c r="S4" s="414" t="s">
        <v>130</v>
      </c>
      <c r="T4" s="416"/>
      <c r="U4" s="414" t="s">
        <v>131</v>
      </c>
      <c r="V4" s="416"/>
      <c r="W4" s="414" t="s">
        <v>132</v>
      </c>
      <c r="X4" s="416"/>
      <c r="Y4" s="414" t="s">
        <v>133</v>
      </c>
      <c r="Z4" s="415"/>
      <c r="AA4" s="414" t="s">
        <v>61</v>
      </c>
      <c r="AB4" s="415"/>
    </row>
    <row r="5" spans="1:29" ht="10.8" thickBot="1" x14ac:dyDescent="0.25">
      <c r="A5" s="213" t="s">
        <v>107</v>
      </c>
      <c r="B5" s="39"/>
      <c r="C5" s="40" t="s">
        <v>105</v>
      </c>
      <c r="D5" s="41" t="s">
        <v>106</v>
      </c>
      <c r="E5" s="40" t="s">
        <v>105</v>
      </c>
      <c r="F5" s="41" t="s">
        <v>106</v>
      </c>
      <c r="G5" s="40" t="s">
        <v>105</v>
      </c>
      <c r="H5" s="41" t="s">
        <v>106</v>
      </c>
      <c r="I5" s="40" t="s">
        <v>105</v>
      </c>
      <c r="J5" s="41" t="s">
        <v>106</v>
      </c>
      <c r="K5" s="40" t="s">
        <v>105</v>
      </c>
      <c r="L5" s="41" t="s">
        <v>106</v>
      </c>
      <c r="M5" s="40" t="s">
        <v>105</v>
      </c>
      <c r="N5" s="41" t="s">
        <v>106</v>
      </c>
      <c r="O5" s="40" t="s">
        <v>105</v>
      </c>
      <c r="P5" s="41" t="s">
        <v>106</v>
      </c>
      <c r="Q5" s="40" t="s">
        <v>105</v>
      </c>
      <c r="R5" s="41" t="s">
        <v>106</v>
      </c>
      <c r="S5" s="40" t="s">
        <v>105</v>
      </c>
      <c r="T5" s="41" t="s">
        <v>106</v>
      </c>
      <c r="U5" s="40" t="s">
        <v>105</v>
      </c>
      <c r="V5" s="41" t="s">
        <v>106</v>
      </c>
      <c r="W5" s="40" t="s">
        <v>105</v>
      </c>
      <c r="X5" s="42" t="s">
        <v>106</v>
      </c>
      <c r="Y5" s="40" t="s">
        <v>105</v>
      </c>
      <c r="Z5" s="42" t="s">
        <v>106</v>
      </c>
      <c r="AA5" s="40" t="s">
        <v>105</v>
      </c>
      <c r="AB5" s="42" t="s">
        <v>106</v>
      </c>
    </row>
    <row r="6" spans="1:29" ht="13.5" customHeight="1" thickTop="1" x14ac:dyDescent="0.2">
      <c r="A6" s="12" t="str">
        <f>'t1'!A6</f>
        <v>DIRETTORE GENERALE</v>
      </c>
      <c r="B6" s="83" t="str">
        <f>'t1'!B6</f>
        <v>0D0097</v>
      </c>
      <c r="C6" s="95"/>
      <c r="D6" s="96"/>
      <c r="E6" s="97"/>
      <c r="F6" s="96"/>
      <c r="G6" s="95"/>
      <c r="H6" s="96"/>
      <c r="I6" s="95"/>
      <c r="J6" s="96"/>
      <c r="K6" s="95"/>
      <c r="L6" s="96"/>
      <c r="M6" s="95"/>
      <c r="N6" s="96"/>
      <c r="O6" s="97"/>
      <c r="P6" s="98"/>
      <c r="Q6" s="95"/>
      <c r="R6" s="96"/>
      <c r="S6" s="95"/>
      <c r="T6" s="96"/>
      <c r="U6" s="95"/>
      <c r="V6" s="96"/>
      <c r="W6" s="99"/>
      <c r="X6" s="100"/>
      <c r="Y6" s="99"/>
      <c r="Z6" s="100"/>
      <c r="AA6" s="150">
        <f>SUM(C6,E6,G6,I6,K6,M6,O6,Q6,S6,U6,W6,Y6)</f>
        <v>0</v>
      </c>
      <c r="AB6" s="151">
        <f>SUM(D6,F6,H6,J6,L6,N6,P6,R6,T6,V6,X6,Z6)</f>
        <v>0</v>
      </c>
      <c r="AC6" s="208">
        <f>'t1'!M6</f>
        <v>0</v>
      </c>
    </row>
    <row r="7" spans="1:29" ht="14.1" customHeight="1" x14ac:dyDescent="0.2">
      <c r="A7" s="70" t="str">
        <f>'t1'!A7</f>
        <v>DIRIGENTE I FASCIA</v>
      </c>
      <c r="B7" s="82" t="str">
        <f>'t1'!B7</f>
        <v>0D0077</v>
      </c>
      <c r="C7" s="95"/>
      <c r="D7" s="96"/>
      <c r="E7" s="97"/>
      <c r="F7" s="96"/>
      <c r="G7" s="95"/>
      <c r="H7" s="96"/>
      <c r="I7" s="95"/>
      <c r="J7" s="96"/>
      <c r="K7" s="95"/>
      <c r="L7" s="96"/>
      <c r="M7" s="95"/>
      <c r="N7" s="96"/>
      <c r="O7" s="97"/>
      <c r="P7" s="98"/>
      <c r="Q7" s="95"/>
      <c r="R7" s="96"/>
      <c r="S7" s="95"/>
      <c r="T7" s="96"/>
      <c r="U7" s="95"/>
      <c r="V7" s="96"/>
      <c r="W7" s="99"/>
      <c r="X7" s="96"/>
      <c r="Y7" s="99"/>
      <c r="Z7" s="96"/>
      <c r="AA7" s="152">
        <f t="shared" ref="AA7:AA20" si="0">SUM(C7,E7,G7,I7,K7,M7,O7,Q7,S7,U7,W7,Y7)</f>
        <v>0</v>
      </c>
      <c r="AB7" s="153">
        <f t="shared" ref="AB7:AB20" si="1">SUM(D7,F7,H7,J7,L7,N7,P7,R7,T7,V7,X7,Z7)</f>
        <v>0</v>
      </c>
      <c r="AC7" s="208">
        <f>'t1'!M7</f>
        <v>0</v>
      </c>
    </row>
    <row r="8" spans="1:29" ht="14.1" customHeight="1" x14ac:dyDescent="0.2">
      <c r="A8" s="70" t="str">
        <f>'t1'!A8</f>
        <v>DIRIGENTE I FASCIA A TEMPO DETERM.</v>
      </c>
      <c r="B8" s="82" t="str">
        <f>'t1'!B8</f>
        <v>0D0078</v>
      </c>
      <c r="C8" s="95"/>
      <c r="D8" s="96"/>
      <c r="E8" s="97"/>
      <c r="F8" s="96"/>
      <c r="G8" s="95"/>
      <c r="H8" s="96"/>
      <c r="I8" s="95"/>
      <c r="J8" s="96"/>
      <c r="K8" s="95"/>
      <c r="L8" s="96"/>
      <c r="M8" s="95"/>
      <c r="N8" s="96"/>
      <c r="O8" s="97"/>
      <c r="P8" s="98"/>
      <c r="Q8" s="95"/>
      <c r="R8" s="96"/>
      <c r="S8" s="95"/>
      <c r="T8" s="96"/>
      <c r="U8" s="95"/>
      <c r="V8" s="96"/>
      <c r="W8" s="99"/>
      <c r="X8" s="96"/>
      <c r="Y8" s="99"/>
      <c r="Z8" s="96"/>
      <c r="AA8" s="152">
        <f t="shared" si="0"/>
        <v>0</v>
      </c>
      <c r="AB8" s="153">
        <f t="shared" si="1"/>
        <v>0</v>
      </c>
      <c r="AC8" s="208">
        <f>'t1'!M8</f>
        <v>0</v>
      </c>
    </row>
    <row r="9" spans="1:29" ht="14.1" customHeight="1" x14ac:dyDescent="0.2">
      <c r="A9" s="70" t="str">
        <f>'t1'!A9</f>
        <v>DIRIGENTE II FASCIA</v>
      </c>
      <c r="B9" s="82" t="str">
        <f>'t1'!B9</f>
        <v>0D0079</v>
      </c>
      <c r="C9" s="95"/>
      <c r="D9" s="96"/>
      <c r="E9" s="97"/>
      <c r="F9" s="96"/>
      <c r="G9" s="95"/>
      <c r="H9" s="96"/>
      <c r="I9" s="95"/>
      <c r="J9" s="96"/>
      <c r="K9" s="95"/>
      <c r="L9" s="96"/>
      <c r="M9" s="95"/>
      <c r="N9" s="96"/>
      <c r="O9" s="97"/>
      <c r="P9" s="98"/>
      <c r="Q9" s="95"/>
      <c r="R9" s="96"/>
      <c r="S9" s="95"/>
      <c r="T9" s="96"/>
      <c r="U9" s="95"/>
      <c r="V9" s="96"/>
      <c r="W9" s="99"/>
      <c r="X9" s="96"/>
      <c r="Y9" s="99"/>
      <c r="Z9" s="96"/>
      <c r="AA9" s="152">
        <f t="shared" si="0"/>
        <v>0</v>
      </c>
      <c r="AB9" s="153">
        <f t="shared" si="1"/>
        <v>0</v>
      </c>
      <c r="AC9" s="208">
        <f>'t1'!M9</f>
        <v>0</v>
      </c>
    </row>
    <row r="10" spans="1:29" ht="14.1" customHeight="1" x14ac:dyDescent="0.2">
      <c r="A10" s="70" t="str">
        <f>'t1'!A10</f>
        <v>DIRIGENTE II FASCIA A TEMPO DETERM.</v>
      </c>
      <c r="B10" s="82" t="str">
        <f>'t1'!B10</f>
        <v>0D0080</v>
      </c>
      <c r="C10" s="95"/>
      <c r="D10" s="96"/>
      <c r="E10" s="97"/>
      <c r="F10" s="96"/>
      <c r="G10" s="95"/>
      <c r="H10" s="96"/>
      <c r="I10" s="95"/>
      <c r="J10" s="96"/>
      <c r="K10" s="95"/>
      <c r="L10" s="96"/>
      <c r="M10" s="95"/>
      <c r="N10" s="96"/>
      <c r="O10" s="97"/>
      <c r="P10" s="98"/>
      <c r="Q10" s="95"/>
      <c r="R10" s="96"/>
      <c r="S10" s="95"/>
      <c r="T10" s="96"/>
      <c r="U10" s="95"/>
      <c r="V10" s="96"/>
      <c r="W10" s="99"/>
      <c r="X10" s="96"/>
      <c r="Y10" s="99"/>
      <c r="Z10" s="96"/>
      <c r="AA10" s="152">
        <f t="shared" si="0"/>
        <v>0</v>
      </c>
      <c r="AB10" s="153">
        <f t="shared" si="1"/>
        <v>0</v>
      </c>
      <c r="AC10" s="208">
        <f>'t1'!M10</f>
        <v>0</v>
      </c>
    </row>
    <row r="11" spans="1:29" ht="14.1" customHeight="1" x14ac:dyDescent="0.2">
      <c r="A11" s="70" t="str">
        <f>'t1'!A11</f>
        <v>MEDICO II FASCIA T.P.</v>
      </c>
      <c r="B11" s="82" t="str">
        <f>'t1'!B11</f>
        <v>0D0584</v>
      </c>
      <c r="C11" s="95"/>
      <c r="D11" s="96"/>
      <c r="E11" s="97"/>
      <c r="F11" s="96"/>
      <c r="G11" s="95"/>
      <c r="H11" s="96"/>
      <c r="I11" s="95"/>
      <c r="J11" s="96"/>
      <c r="K11" s="95"/>
      <c r="L11" s="96"/>
      <c r="M11" s="95"/>
      <c r="N11" s="96"/>
      <c r="O11" s="97"/>
      <c r="P11" s="98"/>
      <c r="Q11" s="95"/>
      <c r="R11" s="96"/>
      <c r="S11" s="95"/>
      <c r="T11" s="96"/>
      <c r="U11" s="95"/>
      <c r="V11" s="96"/>
      <c r="W11" s="99"/>
      <c r="X11" s="96"/>
      <c r="Y11" s="99"/>
      <c r="Z11" s="96"/>
      <c r="AA11" s="152">
        <f t="shared" si="0"/>
        <v>0</v>
      </c>
      <c r="AB11" s="153">
        <f t="shared" si="1"/>
        <v>0</v>
      </c>
      <c r="AC11" s="208">
        <f>'t1'!M11</f>
        <v>0</v>
      </c>
    </row>
    <row r="12" spans="1:29" ht="14.1" customHeight="1" x14ac:dyDescent="0.2">
      <c r="A12" s="70" t="str">
        <f>'t1'!A12</f>
        <v>MEDICO I FASCIA T.P.</v>
      </c>
      <c r="B12" s="82" t="str">
        <f>'t1'!B12</f>
        <v>0D0585</v>
      </c>
      <c r="C12" s="95"/>
      <c r="D12" s="96"/>
      <c r="E12" s="97"/>
      <c r="F12" s="96"/>
      <c r="G12" s="95"/>
      <c r="H12" s="96"/>
      <c r="I12" s="95"/>
      <c r="J12" s="96"/>
      <c r="K12" s="95"/>
      <c r="L12" s="96"/>
      <c r="M12" s="95"/>
      <c r="N12" s="96"/>
      <c r="O12" s="97"/>
      <c r="P12" s="98"/>
      <c r="Q12" s="95"/>
      <c r="R12" s="96"/>
      <c r="S12" s="95"/>
      <c r="T12" s="96"/>
      <c r="U12" s="95"/>
      <c r="V12" s="96"/>
      <c r="W12" s="99"/>
      <c r="X12" s="96"/>
      <c r="Y12" s="99"/>
      <c r="Z12" s="96"/>
      <c r="AA12" s="152">
        <f t="shared" si="0"/>
        <v>0</v>
      </c>
      <c r="AB12" s="153">
        <f t="shared" si="1"/>
        <v>0</v>
      </c>
      <c r="AC12" s="208">
        <f>'t1'!M12</f>
        <v>0</v>
      </c>
    </row>
    <row r="13" spans="1:29" ht="14.1" customHeight="1" x14ac:dyDescent="0.2">
      <c r="A13" s="70" t="str">
        <f>'t1'!A13</f>
        <v>MEDICO II FASCIA T.D.</v>
      </c>
      <c r="B13" s="82" t="str">
        <f>'t1'!B13</f>
        <v>0D0586</v>
      </c>
      <c r="C13" s="95"/>
      <c r="D13" s="96"/>
      <c r="E13" s="97"/>
      <c r="F13" s="96"/>
      <c r="G13" s="95"/>
      <c r="H13" s="96"/>
      <c r="I13" s="95"/>
      <c r="J13" s="96"/>
      <c r="K13" s="95"/>
      <c r="L13" s="96"/>
      <c r="M13" s="95"/>
      <c r="N13" s="96"/>
      <c r="O13" s="97"/>
      <c r="P13" s="98"/>
      <c r="Q13" s="95"/>
      <c r="R13" s="96"/>
      <c r="S13" s="95"/>
      <c r="T13" s="96"/>
      <c r="U13" s="95"/>
      <c r="V13" s="96"/>
      <c r="W13" s="99"/>
      <c r="X13" s="96"/>
      <c r="Y13" s="99"/>
      <c r="Z13" s="96"/>
      <c r="AA13" s="152">
        <f t="shared" si="0"/>
        <v>0</v>
      </c>
      <c r="AB13" s="153">
        <f t="shared" si="1"/>
        <v>0</v>
      </c>
      <c r="AC13" s="208">
        <f>'t1'!M13</f>
        <v>0</v>
      </c>
    </row>
    <row r="14" spans="1:29" ht="14.1" customHeight="1" x14ac:dyDescent="0.2">
      <c r="A14" s="70" t="str">
        <f>'t1'!A14</f>
        <v>MEDICO I FASCIA T.D.</v>
      </c>
      <c r="B14" s="82" t="str">
        <f>'t1'!B14</f>
        <v>0D0496</v>
      </c>
      <c r="C14" s="95"/>
      <c r="D14" s="96"/>
      <c r="E14" s="97"/>
      <c r="F14" s="96"/>
      <c r="G14" s="95"/>
      <c r="H14" s="96"/>
      <c r="I14" s="95"/>
      <c r="J14" s="96"/>
      <c r="K14" s="95"/>
      <c r="L14" s="96"/>
      <c r="M14" s="95"/>
      <c r="N14" s="96"/>
      <c r="O14" s="97"/>
      <c r="P14" s="98"/>
      <c r="Q14" s="95"/>
      <c r="R14" s="96"/>
      <c r="S14" s="95"/>
      <c r="T14" s="96"/>
      <c r="U14" s="95"/>
      <c r="V14" s="96"/>
      <c r="W14" s="99"/>
      <c r="X14" s="96"/>
      <c r="Y14" s="99"/>
      <c r="Z14" s="96"/>
      <c r="AA14" s="152">
        <f t="shared" si="0"/>
        <v>0</v>
      </c>
      <c r="AB14" s="153">
        <f t="shared" si="1"/>
        <v>0</v>
      </c>
      <c r="AC14" s="208">
        <f>'t1'!M14</f>
        <v>0</v>
      </c>
    </row>
    <row r="15" spans="1:29" ht="14.1" customHeight="1" x14ac:dyDescent="0.2">
      <c r="A15" s="70" t="str">
        <f>'t1'!A15</f>
        <v>PROF.STI LEGALI LIV. II DIFF.</v>
      </c>
      <c r="B15" s="82" t="str">
        <f>'t1'!B15</f>
        <v>0D0473</v>
      </c>
      <c r="C15" s="95"/>
      <c r="D15" s="96"/>
      <c r="E15" s="97"/>
      <c r="F15" s="96"/>
      <c r="G15" s="95"/>
      <c r="H15" s="96"/>
      <c r="I15" s="95"/>
      <c r="J15" s="96"/>
      <c r="K15" s="95"/>
      <c r="L15" s="96"/>
      <c r="M15" s="95"/>
      <c r="N15" s="96"/>
      <c r="O15" s="97"/>
      <c r="P15" s="98"/>
      <c r="Q15" s="95"/>
      <c r="R15" s="96"/>
      <c r="S15" s="95"/>
      <c r="T15" s="96"/>
      <c r="U15" s="95"/>
      <c r="V15" s="96"/>
      <c r="W15" s="99"/>
      <c r="X15" s="96"/>
      <c r="Y15" s="99"/>
      <c r="Z15" s="96"/>
      <c r="AA15" s="152">
        <f t="shared" si="0"/>
        <v>0</v>
      </c>
      <c r="AB15" s="153">
        <f t="shared" si="1"/>
        <v>0</v>
      </c>
      <c r="AC15" s="208">
        <f>'t1'!M15</f>
        <v>0</v>
      </c>
    </row>
    <row r="16" spans="1:29" ht="14.1" customHeight="1" x14ac:dyDescent="0.2">
      <c r="A16" s="70" t="str">
        <f>'t1'!A16</f>
        <v>PROF.STI LEGALI LIV. I DIFF.</v>
      </c>
      <c r="B16" s="82" t="str">
        <f>'t1'!B16</f>
        <v>0D0472</v>
      </c>
      <c r="C16" s="95"/>
      <c r="D16" s="96"/>
      <c r="E16" s="97"/>
      <c r="F16" s="96"/>
      <c r="G16" s="95"/>
      <c r="H16" s="96"/>
      <c r="I16" s="95"/>
      <c r="J16" s="96"/>
      <c r="K16" s="95"/>
      <c r="L16" s="96"/>
      <c r="M16" s="95"/>
      <c r="N16" s="96"/>
      <c r="O16" s="97"/>
      <c r="P16" s="98"/>
      <c r="Q16" s="95"/>
      <c r="R16" s="96"/>
      <c r="S16" s="95"/>
      <c r="T16" s="96"/>
      <c r="U16" s="95"/>
      <c r="V16" s="96"/>
      <c r="W16" s="99"/>
      <c r="X16" s="96"/>
      <c r="Y16" s="99"/>
      <c r="Z16" s="96"/>
      <c r="AA16" s="152">
        <f t="shared" si="0"/>
        <v>0</v>
      </c>
      <c r="AB16" s="153">
        <f t="shared" si="1"/>
        <v>0</v>
      </c>
      <c r="AC16" s="208">
        <f>'t1'!M16</f>
        <v>0</v>
      </c>
    </row>
    <row r="17" spans="1:29" ht="14.1" customHeight="1" x14ac:dyDescent="0.2">
      <c r="A17" s="70" t="str">
        <f>'t1'!A17</f>
        <v>PROF.STI LEGALI</v>
      </c>
      <c r="B17" s="82" t="str">
        <f>'t1'!B17</f>
        <v>0D0084</v>
      </c>
      <c r="C17" s="95"/>
      <c r="D17" s="96"/>
      <c r="E17" s="97"/>
      <c r="F17" s="96"/>
      <c r="G17" s="95"/>
      <c r="H17" s="96"/>
      <c r="I17" s="95"/>
      <c r="J17" s="96"/>
      <c r="K17" s="95"/>
      <c r="L17" s="96"/>
      <c r="M17" s="95"/>
      <c r="N17" s="96"/>
      <c r="O17" s="97"/>
      <c r="P17" s="98"/>
      <c r="Q17" s="95"/>
      <c r="R17" s="96"/>
      <c r="S17" s="95"/>
      <c r="T17" s="96"/>
      <c r="U17" s="95"/>
      <c r="V17" s="96"/>
      <c r="W17" s="99"/>
      <c r="X17" s="96"/>
      <c r="Y17" s="99"/>
      <c r="Z17" s="96"/>
      <c r="AA17" s="152">
        <f t="shared" si="0"/>
        <v>0</v>
      </c>
      <c r="AB17" s="153">
        <f t="shared" si="1"/>
        <v>0</v>
      </c>
      <c r="AC17" s="208">
        <f>'t1'!M17</f>
        <v>0</v>
      </c>
    </row>
    <row r="18" spans="1:29" ht="14.1" customHeight="1" x14ac:dyDescent="0.2">
      <c r="A18" s="70" t="str">
        <f>'t1'!A18</f>
        <v>ALTRI PROF.STI LIV. II DIFF.</v>
      </c>
      <c r="B18" s="82" t="str">
        <f>'t1'!B18</f>
        <v>0D0481</v>
      </c>
      <c r="C18" s="95"/>
      <c r="D18" s="96"/>
      <c r="E18" s="97"/>
      <c r="F18" s="96"/>
      <c r="G18" s="95"/>
      <c r="H18" s="96"/>
      <c r="I18" s="95"/>
      <c r="J18" s="96"/>
      <c r="K18" s="95"/>
      <c r="L18" s="96"/>
      <c r="M18" s="95"/>
      <c r="N18" s="96"/>
      <c r="O18" s="97"/>
      <c r="P18" s="98"/>
      <c r="Q18" s="95"/>
      <c r="R18" s="96"/>
      <c r="S18" s="95"/>
      <c r="T18" s="96"/>
      <c r="U18" s="95"/>
      <c r="V18" s="96"/>
      <c r="W18" s="99"/>
      <c r="X18" s="96"/>
      <c r="Y18" s="99"/>
      <c r="Z18" s="96"/>
      <c r="AA18" s="152">
        <f t="shared" si="0"/>
        <v>0</v>
      </c>
      <c r="AB18" s="153">
        <f t="shared" si="1"/>
        <v>0</v>
      </c>
      <c r="AC18" s="208">
        <f>'t1'!M18</f>
        <v>0</v>
      </c>
    </row>
    <row r="19" spans="1:29" ht="14.1" customHeight="1" x14ac:dyDescent="0.2">
      <c r="A19" s="70" t="str">
        <f>'t1'!A19</f>
        <v>ALTRI PROF.STI LIV. I DIFF.</v>
      </c>
      <c r="B19" s="82" t="str">
        <f>'t1'!B19</f>
        <v>0D0480</v>
      </c>
      <c r="C19" s="95"/>
      <c r="D19" s="96"/>
      <c r="E19" s="97"/>
      <c r="F19" s="96"/>
      <c r="G19" s="95"/>
      <c r="H19" s="96"/>
      <c r="I19" s="95"/>
      <c r="J19" s="96"/>
      <c r="K19" s="95"/>
      <c r="L19" s="96"/>
      <c r="M19" s="95"/>
      <c r="N19" s="96"/>
      <c r="O19" s="97"/>
      <c r="P19" s="98"/>
      <c r="Q19" s="95"/>
      <c r="R19" s="96"/>
      <c r="S19" s="95"/>
      <c r="T19" s="96"/>
      <c r="U19" s="95"/>
      <c r="V19" s="96"/>
      <c r="W19" s="99"/>
      <c r="X19" s="96"/>
      <c r="Y19" s="99"/>
      <c r="Z19" s="96"/>
      <c r="AA19" s="152">
        <f t="shared" si="0"/>
        <v>0</v>
      </c>
      <c r="AB19" s="153">
        <f t="shared" si="1"/>
        <v>0</v>
      </c>
      <c r="AC19" s="208">
        <f>'t1'!M19</f>
        <v>0</v>
      </c>
    </row>
    <row r="20" spans="1:29" ht="14.1" customHeight="1" x14ac:dyDescent="0.2">
      <c r="A20" s="70" t="str">
        <f>'t1'!A20</f>
        <v>ALTRI PROF.STI</v>
      </c>
      <c r="B20" s="82" t="str">
        <f>'t1'!B20</f>
        <v>0D0075</v>
      </c>
      <c r="C20" s="95"/>
      <c r="D20" s="96"/>
      <c r="E20" s="97"/>
      <c r="F20" s="96"/>
      <c r="G20" s="95"/>
      <c r="H20" s="96"/>
      <c r="I20" s="95"/>
      <c r="J20" s="96"/>
      <c r="K20" s="95"/>
      <c r="L20" s="96"/>
      <c r="M20" s="95"/>
      <c r="N20" s="96"/>
      <c r="O20" s="97"/>
      <c r="P20" s="98"/>
      <c r="Q20" s="95"/>
      <c r="R20" s="96"/>
      <c r="S20" s="95"/>
      <c r="T20" s="96"/>
      <c r="U20" s="95"/>
      <c r="V20" s="96"/>
      <c r="W20" s="99"/>
      <c r="X20" s="96"/>
      <c r="Y20" s="99"/>
      <c r="Z20" s="96"/>
      <c r="AA20" s="152">
        <f t="shared" si="0"/>
        <v>0</v>
      </c>
      <c r="AB20" s="153">
        <f t="shared" si="1"/>
        <v>0</v>
      </c>
      <c r="AC20" s="208">
        <f>'t1'!M20</f>
        <v>0</v>
      </c>
    </row>
    <row r="21" spans="1:29" ht="14.1" customHeight="1" x14ac:dyDescent="0.2">
      <c r="A21" s="70" t="str">
        <f>'t1'!A21</f>
        <v>ELEVATE PROFESSIONALITA'</v>
      </c>
      <c r="B21" s="82" t="str">
        <f>'t1'!B21</f>
        <v>0EP981</v>
      </c>
      <c r="C21" s="95"/>
      <c r="D21" s="96"/>
      <c r="E21" s="97"/>
      <c r="F21" s="96"/>
      <c r="G21" s="95"/>
      <c r="H21" s="96"/>
      <c r="I21" s="95"/>
      <c r="J21" s="96"/>
      <c r="K21" s="95"/>
      <c r="L21" s="96"/>
      <c r="M21" s="95"/>
      <c r="N21" s="96"/>
      <c r="O21" s="97"/>
      <c r="P21" s="98"/>
      <c r="Q21" s="95"/>
      <c r="R21" s="96"/>
      <c r="S21" s="95"/>
      <c r="T21" s="96"/>
      <c r="U21" s="95"/>
      <c r="V21" s="96"/>
      <c r="W21" s="99"/>
      <c r="X21" s="96"/>
      <c r="Y21" s="99"/>
      <c r="Z21" s="96"/>
      <c r="AA21" s="152">
        <f t="shared" ref="AA21:AB25" si="2">SUM(C21,E21,G21,I21,K21,M21,O21,Q21,S21,U21,W21,Y21)</f>
        <v>0</v>
      </c>
      <c r="AB21" s="153">
        <f t="shared" si="2"/>
        <v>0</v>
      </c>
      <c r="AC21" s="208">
        <f>'t1'!M21</f>
        <v>0</v>
      </c>
    </row>
    <row r="22" spans="1:29" ht="14.1" customHeight="1" x14ac:dyDescent="0.2">
      <c r="A22" s="70" t="str">
        <f>'t1'!A22</f>
        <v>FUNZIONARI</v>
      </c>
      <c r="B22" s="82" t="str">
        <f>'t1'!B22</f>
        <v>0FZ000</v>
      </c>
      <c r="C22" s="95"/>
      <c r="D22" s="96"/>
      <c r="E22" s="97"/>
      <c r="F22" s="96"/>
      <c r="G22" s="95"/>
      <c r="H22" s="96"/>
      <c r="I22" s="95"/>
      <c r="J22" s="96"/>
      <c r="K22" s="95"/>
      <c r="L22" s="96"/>
      <c r="M22" s="95"/>
      <c r="N22" s="96"/>
      <c r="O22" s="97"/>
      <c r="P22" s="98"/>
      <c r="Q22" s="95"/>
      <c r="R22" s="96"/>
      <c r="S22" s="95"/>
      <c r="T22" s="96">
        <v>2</v>
      </c>
      <c r="U22" s="95"/>
      <c r="V22" s="96"/>
      <c r="W22" s="99"/>
      <c r="X22" s="96"/>
      <c r="Y22" s="99"/>
      <c r="Z22" s="96"/>
      <c r="AA22" s="152">
        <f t="shared" si="2"/>
        <v>0</v>
      </c>
      <c r="AB22" s="153">
        <f t="shared" si="2"/>
        <v>2</v>
      </c>
      <c r="AC22" s="208">
        <f>'t1'!M22</f>
        <v>2</v>
      </c>
    </row>
    <row r="23" spans="1:29" ht="14.1" customHeight="1" x14ac:dyDescent="0.2">
      <c r="A23" s="70" t="str">
        <f>'t1'!A23</f>
        <v>ASSISTENTI</v>
      </c>
      <c r="B23" s="82" t="str">
        <f>'t1'!B23</f>
        <v>0AS000</v>
      </c>
      <c r="C23" s="95"/>
      <c r="D23" s="96"/>
      <c r="E23" s="97"/>
      <c r="F23" s="96"/>
      <c r="G23" s="95"/>
      <c r="H23" s="96"/>
      <c r="I23" s="95"/>
      <c r="J23" s="96"/>
      <c r="K23" s="95"/>
      <c r="L23" s="96"/>
      <c r="M23" s="95"/>
      <c r="N23" s="96"/>
      <c r="O23" s="97"/>
      <c r="P23" s="98">
        <v>2</v>
      </c>
      <c r="Q23" s="95"/>
      <c r="R23" s="96"/>
      <c r="S23" s="95"/>
      <c r="T23" s="96"/>
      <c r="U23" s="95"/>
      <c r="V23" s="96"/>
      <c r="W23" s="99"/>
      <c r="X23" s="96"/>
      <c r="Y23" s="99"/>
      <c r="Z23" s="96"/>
      <c r="AA23" s="152">
        <f t="shared" si="2"/>
        <v>0</v>
      </c>
      <c r="AB23" s="153">
        <f t="shared" si="2"/>
        <v>2</v>
      </c>
      <c r="AC23" s="208">
        <f>'t1'!M23</f>
        <v>2</v>
      </c>
    </row>
    <row r="24" spans="1:29" ht="14.1" customHeight="1" x14ac:dyDescent="0.2">
      <c r="A24" s="70" t="str">
        <f>'t1'!A24</f>
        <v>OPERATORI</v>
      </c>
      <c r="B24" s="82" t="str">
        <f>'t1'!B24</f>
        <v>0OP000</v>
      </c>
      <c r="C24" s="95"/>
      <c r="D24" s="96"/>
      <c r="E24" s="97"/>
      <c r="F24" s="96"/>
      <c r="G24" s="95"/>
      <c r="H24" s="96"/>
      <c r="I24" s="95"/>
      <c r="J24" s="96"/>
      <c r="K24" s="95"/>
      <c r="L24" s="96"/>
      <c r="M24" s="95"/>
      <c r="N24" s="96"/>
      <c r="O24" s="97"/>
      <c r="P24" s="98"/>
      <c r="Q24" s="95"/>
      <c r="R24" s="96"/>
      <c r="S24" s="95"/>
      <c r="T24" s="96"/>
      <c r="U24" s="95"/>
      <c r="V24" s="96"/>
      <c r="W24" s="99"/>
      <c r="X24" s="96"/>
      <c r="Y24" s="99"/>
      <c r="Z24" s="96"/>
      <c r="AA24" s="152">
        <f t="shared" si="2"/>
        <v>0</v>
      </c>
      <c r="AB24" s="153">
        <f t="shared" si="2"/>
        <v>0</v>
      </c>
      <c r="AC24" s="208">
        <f>'t1'!M24</f>
        <v>0</v>
      </c>
    </row>
    <row r="25" spans="1:29" ht="14.1" customHeight="1" thickBot="1" x14ac:dyDescent="0.25">
      <c r="A25" s="70" t="str">
        <f>'t1'!A25</f>
        <v>CONTRATTISTI</v>
      </c>
      <c r="B25" s="82" t="str">
        <f>'t1'!B25</f>
        <v>000061</v>
      </c>
      <c r="C25" s="95"/>
      <c r="D25" s="96"/>
      <c r="E25" s="97"/>
      <c r="F25" s="96"/>
      <c r="G25" s="95"/>
      <c r="H25" s="96"/>
      <c r="I25" s="95"/>
      <c r="J25" s="96"/>
      <c r="K25" s="95"/>
      <c r="L25" s="96"/>
      <c r="M25" s="95"/>
      <c r="N25" s="96"/>
      <c r="O25" s="97"/>
      <c r="P25" s="98"/>
      <c r="Q25" s="95"/>
      <c r="R25" s="96"/>
      <c r="S25" s="95"/>
      <c r="T25" s="96"/>
      <c r="U25" s="95"/>
      <c r="V25" s="96"/>
      <c r="W25" s="99"/>
      <c r="X25" s="96"/>
      <c r="Y25" s="99"/>
      <c r="Z25" s="96"/>
      <c r="AA25" s="152">
        <f t="shared" si="2"/>
        <v>0</v>
      </c>
      <c r="AB25" s="153">
        <f t="shared" si="2"/>
        <v>0</v>
      </c>
      <c r="AC25" s="208">
        <f>'t1'!M25</f>
        <v>0</v>
      </c>
    </row>
    <row r="26" spans="1:29" ht="16.5" customHeight="1" thickTop="1" thickBot="1" x14ac:dyDescent="0.25">
      <c r="A26" s="43" t="s">
        <v>61</v>
      </c>
      <c r="B26" s="44"/>
      <c r="C26" s="154">
        <f t="shared" ref="C26:AB26" si="3">SUM(C6:C25)</f>
        <v>0</v>
      </c>
      <c r="D26" s="156">
        <f t="shared" si="3"/>
        <v>0</v>
      </c>
      <c r="E26" s="154">
        <f t="shared" si="3"/>
        <v>0</v>
      </c>
      <c r="F26" s="156">
        <f t="shared" si="3"/>
        <v>0</v>
      </c>
      <c r="G26" s="154">
        <f t="shared" si="3"/>
        <v>0</v>
      </c>
      <c r="H26" s="156">
        <f t="shared" si="3"/>
        <v>0</v>
      </c>
      <c r="I26" s="154">
        <f t="shared" si="3"/>
        <v>0</v>
      </c>
      <c r="J26" s="156">
        <f t="shared" si="3"/>
        <v>0</v>
      </c>
      <c r="K26" s="154">
        <f t="shared" si="3"/>
        <v>0</v>
      </c>
      <c r="L26" s="156">
        <f t="shared" si="3"/>
        <v>0</v>
      </c>
      <c r="M26" s="154">
        <f t="shared" si="3"/>
        <v>0</v>
      </c>
      <c r="N26" s="156">
        <f t="shared" si="3"/>
        <v>0</v>
      </c>
      <c r="O26" s="154">
        <f t="shared" si="3"/>
        <v>0</v>
      </c>
      <c r="P26" s="156">
        <f t="shared" si="3"/>
        <v>2</v>
      </c>
      <c r="Q26" s="154">
        <f t="shared" si="3"/>
        <v>0</v>
      </c>
      <c r="R26" s="156">
        <f t="shared" si="3"/>
        <v>0</v>
      </c>
      <c r="S26" s="154">
        <f t="shared" si="3"/>
        <v>0</v>
      </c>
      <c r="T26" s="156">
        <f t="shared" si="3"/>
        <v>2</v>
      </c>
      <c r="U26" s="154">
        <f t="shared" si="3"/>
        <v>0</v>
      </c>
      <c r="V26" s="156">
        <f t="shared" si="3"/>
        <v>0</v>
      </c>
      <c r="W26" s="154">
        <f t="shared" si="3"/>
        <v>0</v>
      </c>
      <c r="X26" s="156">
        <f t="shared" si="3"/>
        <v>0</v>
      </c>
      <c r="Y26" s="154">
        <f t="shared" si="3"/>
        <v>0</v>
      </c>
      <c r="Z26" s="156">
        <f t="shared" si="3"/>
        <v>0</v>
      </c>
      <c r="AA26" s="154">
        <f t="shared" si="3"/>
        <v>0</v>
      </c>
      <c r="AB26" s="155">
        <f t="shared" si="3"/>
        <v>4</v>
      </c>
    </row>
    <row r="27" spans="1:29" ht="8.25" customHeight="1" x14ac:dyDescent="0.2">
      <c r="A27" s="71"/>
      <c r="C27" s="72"/>
      <c r="D27" s="72"/>
      <c r="E27" s="72"/>
      <c r="F27" s="72"/>
      <c r="G27" s="72"/>
      <c r="H27" s="72"/>
      <c r="I27" s="72"/>
      <c r="J27" s="72"/>
      <c r="K27" s="72"/>
      <c r="L27" s="72"/>
      <c r="M27" s="72"/>
      <c r="N27" s="72"/>
      <c r="O27" s="72"/>
      <c r="P27" s="72"/>
      <c r="Q27" s="72"/>
      <c r="R27" s="72"/>
      <c r="S27" s="72"/>
      <c r="T27" s="72"/>
      <c r="U27" s="72"/>
      <c r="V27" s="72"/>
      <c r="W27" s="72"/>
      <c r="X27" s="72"/>
      <c r="Y27" s="72"/>
      <c r="Z27" s="72"/>
      <c r="AA27" s="72"/>
      <c r="AB27" s="72"/>
    </row>
    <row r="28" spans="1:29" x14ac:dyDescent="0.2">
      <c r="A28" s="2" t="str">
        <f>'t1'!$A$27</f>
        <v>(a) personale a tempo indeterminato al quale viene applicato un contratto di lavoro di tipo privatistico (es.:tipografico,chimico,edile,metalmeccanico,portierato, ecc.)</v>
      </c>
      <c r="B28" s="1"/>
      <c r="C28" s="2"/>
      <c r="D28" s="2"/>
      <c r="E28" s="2"/>
      <c r="F28" s="2"/>
      <c r="G28" s="2"/>
      <c r="H28" s="2"/>
      <c r="I28" s="2"/>
      <c r="J28" s="2"/>
      <c r="K28" s="2"/>
      <c r="L28" s="2"/>
      <c r="M28" s="61"/>
    </row>
    <row r="29" spans="1:29" s="2" customFormat="1" x14ac:dyDescent="0.2">
      <c r="B29" s="1"/>
    </row>
  </sheetData>
  <sheetProtection algorithmName="SHA-512" hashValue="UMrrmHnH77RBeX7hD+iMrjoPPFfK0xEJqroxz6fDUz0c1W7HX1PZW6BceAYIKyPmg9VGjMreEW9IacGAE2ytFw==" saltValue="lqM2B6iax0tS80eyh3bX4A==" spinCount="100000" sheet="1" formatColumns="0" selectLockedCells="1"/>
  <mergeCells count="14">
    <mergeCell ref="AA4:AB4"/>
    <mergeCell ref="U4:V4"/>
    <mergeCell ref="Y4:Z4"/>
    <mergeCell ref="W4:X4"/>
    <mergeCell ref="A1:Y1"/>
    <mergeCell ref="S2:AB2"/>
    <mergeCell ref="M4:N4"/>
    <mergeCell ref="C4:D4"/>
    <mergeCell ref="G4:H4"/>
    <mergeCell ref="I4:J4"/>
    <mergeCell ref="K4:L4"/>
    <mergeCell ref="O4:P4"/>
    <mergeCell ref="Q4:R4"/>
    <mergeCell ref="S4:T4"/>
  </mergeCells>
  <phoneticPr fontId="19" type="noConversion"/>
  <conditionalFormatting sqref="A6:AB25">
    <cfRule type="expression" dxfId="3" priority="1" stopIfTrue="1">
      <formula>$AC6&gt;0</formula>
    </cfRule>
  </conditionalFormatting>
  <printOptions horizontalCentered="1" verticalCentered="1"/>
  <pageMargins left="0" right="0" top="0.19685039370078741" bottom="0.15748031496062992" header="0.23622047244094491" footer="0.19685039370078741"/>
  <pageSetup paperSize="9" scale="70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Foglio16"/>
  <dimension ref="A1:T28"/>
  <sheetViews>
    <sheetView showGridLines="0" workbookViewId="0">
      <pane xSplit="2" ySplit="5" topLeftCell="C8" activePane="bottomRight" state="frozen"/>
      <selection pane="topRight" activeCell="C4" sqref="C4:C6"/>
      <selection pane="bottomLeft" activeCell="C4" sqref="C4:C6"/>
      <selection pane="bottomRight" activeCell="H25" sqref="H25"/>
    </sheetView>
  </sheetViews>
  <sheetFormatPr defaultColWidth="10.7109375" defaultRowHeight="13.2" x14ac:dyDescent="0.25"/>
  <cols>
    <col min="1" max="1" width="38.28515625" style="20" customWidth="1"/>
    <col min="2" max="2" width="10.7109375" style="20" customWidth="1"/>
    <col min="3" max="16" width="13.7109375" style="20" customWidth="1"/>
    <col min="17" max="17" width="0" style="20" hidden="1" customWidth="1"/>
    <col min="18" max="16384" width="10.7109375" style="20"/>
  </cols>
  <sheetData>
    <row r="1" spans="1:17" s="2" customFormat="1" ht="43.5" customHeight="1" x14ac:dyDescent="0.2">
      <c r="A1" s="386" t="str">
        <f>'t1'!A1</f>
        <v>ENTI PUBBLICI NON ECONOMICI - anno 2023</v>
      </c>
      <c r="B1" s="386"/>
      <c r="C1" s="386"/>
      <c r="D1" s="386"/>
      <c r="E1" s="386"/>
      <c r="F1" s="386"/>
      <c r="G1" s="386"/>
      <c r="H1" s="386"/>
      <c r="I1" s="386"/>
      <c r="J1" s="386"/>
      <c r="K1" s="386"/>
      <c r="L1" s="386"/>
      <c r="M1" s="386"/>
      <c r="N1" s="386"/>
      <c r="P1" s="198"/>
      <c r="Q1"/>
    </row>
    <row r="2" spans="1:17" s="2" customFormat="1" ht="5.25" customHeight="1" x14ac:dyDescent="0.2">
      <c r="A2" s="332"/>
      <c r="B2" s="332"/>
      <c r="C2" s="332"/>
      <c r="D2" s="332"/>
      <c r="E2" s="332"/>
      <c r="F2" s="332"/>
      <c r="G2" s="332"/>
      <c r="H2" s="332"/>
      <c r="I2" s="332"/>
      <c r="J2" s="332"/>
      <c r="K2" s="332"/>
      <c r="L2" s="332"/>
      <c r="M2" s="332"/>
      <c r="N2" s="332"/>
      <c r="P2" s="198"/>
      <c r="Q2"/>
    </row>
    <row r="3" spans="1:17" ht="30" customHeight="1" thickBot="1" x14ac:dyDescent="0.3">
      <c r="M3" s="410"/>
      <c r="N3" s="410"/>
      <c r="O3" s="410"/>
      <c r="P3" s="410"/>
    </row>
    <row r="4" spans="1:17" ht="25.2" customHeight="1" x14ac:dyDescent="0.25">
      <c r="A4" s="109" t="s">
        <v>121</v>
      </c>
      <c r="B4" s="344" t="s">
        <v>11</v>
      </c>
      <c r="C4" s="21" t="s">
        <v>134</v>
      </c>
      <c r="D4" s="22"/>
      <c r="E4" s="21" t="s">
        <v>135</v>
      </c>
      <c r="F4" s="22"/>
      <c r="G4" s="417" t="s">
        <v>136</v>
      </c>
      <c r="H4" s="418"/>
      <c r="I4" s="417" t="s">
        <v>137</v>
      </c>
      <c r="J4" s="418"/>
      <c r="K4" s="417" t="s">
        <v>138</v>
      </c>
      <c r="L4" s="418"/>
      <c r="M4" s="417" t="s">
        <v>139</v>
      </c>
      <c r="N4" s="418"/>
      <c r="O4" s="21" t="s">
        <v>61</v>
      </c>
      <c r="P4" s="22"/>
    </row>
    <row r="5" spans="1:17" ht="14.25" customHeight="1" thickBot="1" x14ac:dyDescent="0.3">
      <c r="A5" s="213" t="s">
        <v>107</v>
      </c>
      <c r="B5" s="23"/>
      <c r="C5" s="24" t="s">
        <v>16</v>
      </c>
      <c r="D5" s="25" t="s">
        <v>17</v>
      </c>
      <c r="E5" s="24" t="s">
        <v>16</v>
      </c>
      <c r="F5" s="25" t="s">
        <v>17</v>
      </c>
      <c r="G5" s="24" t="s">
        <v>16</v>
      </c>
      <c r="H5" s="26" t="s">
        <v>17</v>
      </c>
      <c r="I5" s="24" t="s">
        <v>16</v>
      </c>
      <c r="J5" s="26" t="s">
        <v>17</v>
      </c>
      <c r="K5" s="24" t="s">
        <v>16</v>
      </c>
      <c r="L5" s="27" t="s">
        <v>17</v>
      </c>
      <c r="M5" s="24" t="s">
        <v>16</v>
      </c>
      <c r="N5" s="27" t="s">
        <v>17</v>
      </c>
      <c r="O5" s="175" t="s">
        <v>16</v>
      </c>
      <c r="P5" s="176" t="s">
        <v>17</v>
      </c>
    </row>
    <row r="6" spans="1:17" ht="14.1" customHeight="1" thickTop="1" x14ac:dyDescent="0.25">
      <c r="A6" s="12" t="str">
        <f>'t1'!A6</f>
        <v>DIRETTORE GENERALE</v>
      </c>
      <c r="B6" s="83" t="str">
        <f>'t1'!B6</f>
        <v>0D0097</v>
      </c>
      <c r="C6" s="124"/>
      <c r="D6" s="125"/>
      <c r="E6" s="124"/>
      <c r="F6" s="125"/>
      <c r="G6" s="124"/>
      <c r="H6" s="126"/>
      <c r="I6" s="170"/>
      <c r="J6" s="126"/>
      <c r="K6" s="170"/>
      <c r="L6" s="126"/>
      <c r="M6" s="127"/>
      <c r="N6" s="128"/>
      <c r="O6" s="174">
        <f>SUM(C6,E6,G6,I6,K6,M6)</f>
        <v>0</v>
      </c>
      <c r="P6" s="177">
        <f>SUM(D6,F6,H6,J6,L6,N6)</f>
        <v>0</v>
      </c>
      <c r="Q6" s="209">
        <f>'t1'!M6</f>
        <v>0</v>
      </c>
    </row>
    <row r="7" spans="1:17" ht="14.1" customHeight="1" x14ac:dyDescent="0.25">
      <c r="A7" s="70" t="str">
        <f>'t1'!A7</f>
        <v>DIRIGENTE I FASCIA</v>
      </c>
      <c r="B7" s="82" t="str">
        <f>'t1'!B7</f>
        <v>0D0077</v>
      </c>
      <c r="C7" s="129"/>
      <c r="D7" s="130"/>
      <c r="E7" s="129"/>
      <c r="F7" s="130"/>
      <c r="G7" s="129"/>
      <c r="H7" s="131"/>
      <c r="I7" s="171"/>
      <c r="J7" s="131"/>
      <c r="K7" s="171"/>
      <c r="L7" s="131"/>
      <c r="M7" s="132"/>
      <c r="N7" s="133"/>
      <c r="O7" s="157">
        <f t="shared" ref="O7:O20" si="0">SUM(C7,E7,G7,I7,K7,M7)</f>
        <v>0</v>
      </c>
      <c r="P7" s="158">
        <f t="shared" ref="P7:P20" si="1">SUM(D7,F7,H7,J7,L7,N7)</f>
        <v>0</v>
      </c>
      <c r="Q7" s="209">
        <f>'t1'!M7</f>
        <v>0</v>
      </c>
    </row>
    <row r="8" spans="1:17" ht="14.1" customHeight="1" x14ac:dyDescent="0.25">
      <c r="A8" s="70" t="str">
        <f>'t1'!A8</f>
        <v>DIRIGENTE I FASCIA A TEMPO DETERM.</v>
      </c>
      <c r="B8" s="82" t="str">
        <f>'t1'!B8</f>
        <v>0D0078</v>
      </c>
      <c r="C8" s="129"/>
      <c r="D8" s="130"/>
      <c r="E8" s="129"/>
      <c r="F8" s="130"/>
      <c r="G8" s="129"/>
      <c r="H8" s="131"/>
      <c r="I8" s="171"/>
      <c r="J8" s="131"/>
      <c r="K8" s="171"/>
      <c r="L8" s="131"/>
      <c r="M8" s="132"/>
      <c r="N8" s="133"/>
      <c r="O8" s="157">
        <f t="shared" si="0"/>
        <v>0</v>
      </c>
      <c r="P8" s="158">
        <f t="shared" si="1"/>
        <v>0</v>
      </c>
      <c r="Q8" s="209">
        <f>'t1'!M8</f>
        <v>0</v>
      </c>
    </row>
    <row r="9" spans="1:17" ht="14.1" customHeight="1" x14ac:dyDescent="0.25">
      <c r="A9" s="70" t="str">
        <f>'t1'!A9</f>
        <v>DIRIGENTE II FASCIA</v>
      </c>
      <c r="B9" s="82" t="str">
        <f>'t1'!B9</f>
        <v>0D0079</v>
      </c>
      <c r="C9" s="129"/>
      <c r="D9" s="130"/>
      <c r="E9" s="129"/>
      <c r="F9" s="130"/>
      <c r="G9" s="129"/>
      <c r="H9" s="131"/>
      <c r="I9" s="171"/>
      <c r="J9" s="131"/>
      <c r="K9" s="171"/>
      <c r="L9" s="131"/>
      <c r="M9" s="132"/>
      <c r="N9" s="133"/>
      <c r="O9" s="157">
        <f t="shared" si="0"/>
        <v>0</v>
      </c>
      <c r="P9" s="158">
        <f t="shared" si="1"/>
        <v>0</v>
      </c>
      <c r="Q9" s="209">
        <f>'t1'!M9</f>
        <v>0</v>
      </c>
    </row>
    <row r="10" spans="1:17" ht="14.1" customHeight="1" x14ac:dyDescent="0.25">
      <c r="A10" s="70" t="str">
        <f>'t1'!A10</f>
        <v>DIRIGENTE II FASCIA A TEMPO DETERM.</v>
      </c>
      <c r="B10" s="82" t="str">
        <f>'t1'!B10</f>
        <v>0D0080</v>
      </c>
      <c r="C10" s="129"/>
      <c r="D10" s="130"/>
      <c r="E10" s="129"/>
      <c r="F10" s="130"/>
      <c r="G10" s="129"/>
      <c r="H10" s="131"/>
      <c r="I10" s="171"/>
      <c r="J10" s="131"/>
      <c r="K10" s="171"/>
      <c r="L10" s="131"/>
      <c r="M10" s="132"/>
      <c r="N10" s="133"/>
      <c r="O10" s="157">
        <f t="shared" si="0"/>
        <v>0</v>
      </c>
      <c r="P10" s="158">
        <f t="shared" si="1"/>
        <v>0</v>
      </c>
      <c r="Q10" s="209">
        <f>'t1'!M10</f>
        <v>0</v>
      </c>
    </row>
    <row r="11" spans="1:17" ht="14.1" customHeight="1" x14ac:dyDescent="0.25">
      <c r="A11" s="70" t="str">
        <f>'t1'!A11</f>
        <v>MEDICO II FASCIA T.P.</v>
      </c>
      <c r="B11" s="82" t="str">
        <f>'t1'!B11</f>
        <v>0D0584</v>
      </c>
      <c r="C11" s="129"/>
      <c r="D11" s="130"/>
      <c r="E11" s="129"/>
      <c r="F11" s="130"/>
      <c r="G11" s="129"/>
      <c r="H11" s="131"/>
      <c r="I11" s="171"/>
      <c r="J11" s="131"/>
      <c r="K11" s="171"/>
      <c r="L11" s="131"/>
      <c r="M11" s="132"/>
      <c r="N11" s="133"/>
      <c r="O11" s="157">
        <f t="shared" si="0"/>
        <v>0</v>
      </c>
      <c r="P11" s="158">
        <f t="shared" si="1"/>
        <v>0</v>
      </c>
      <c r="Q11" s="209">
        <f>'t1'!M11</f>
        <v>0</v>
      </c>
    </row>
    <row r="12" spans="1:17" ht="14.1" customHeight="1" x14ac:dyDescent="0.25">
      <c r="A12" s="70" t="str">
        <f>'t1'!A12</f>
        <v>MEDICO I FASCIA T.P.</v>
      </c>
      <c r="B12" s="82" t="str">
        <f>'t1'!B12</f>
        <v>0D0585</v>
      </c>
      <c r="C12" s="129"/>
      <c r="D12" s="130"/>
      <c r="E12" s="129"/>
      <c r="F12" s="130"/>
      <c r="G12" s="129"/>
      <c r="H12" s="131"/>
      <c r="I12" s="171"/>
      <c r="J12" s="131"/>
      <c r="K12" s="171"/>
      <c r="L12" s="131"/>
      <c r="M12" s="132"/>
      <c r="N12" s="133"/>
      <c r="O12" s="157">
        <f t="shared" si="0"/>
        <v>0</v>
      </c>
      <c r="P12" s="158">
        <f t="shared" si="1"/>
        <v>0</v>
      </c>
      <c r="Q12" s="209">
        <f>'t1'!M12</f>
        <v>0</v>
      </c>
    </row>
    <row r="13" spans="1:17" ht="14.1" customHeight="1" x14ac:dyDescent="0.25">
      <c r="A13" s="70" t="str">
        <f>'t1'!A13</f>
        <v>MEDICO II FASCIA T.D.</v>
      </c>
      <c r="B13" s="82" t="str">
        <f>'t1'!B13</f>
        <v>0D0586</v>
      </c>
      <c r="C13" s="129"/>
      <c r="D13" s="130"/>
      <c r="E13" s="129"/>
      <c r="F13" s="130"/>
      <c r="G13" s="129"/>
      <c r="H13" s="131"/>
      <c r="I13" s="171"/>
      <c r="J13" s="131"/>
      <c r="K13" s="171"/>
      <c r="L13" s="131"/>
      <c r="M13" s="132"/>
      <c r="N13" s="133"/>
      <c r="O13" s="157">
        <f t="shared" si="0"/>
        <v>0</v>
      </c>
      <c r="P13" s="158">
        <f t="shared" si="1"/>
        <v>0</v>
      </c>
      <c r="Q13" s="209">
        <f>'t1'!M13</f>
        <v>0</v>
      </c>
    </row>
    <row r="14" spans="1:17" ht="14.1" customHeight="1" x14ac:dyDescent="0.25">
      <c r="A14" s="70" t="str">
        <f>'t1'!A14</f>
        <v>MEDICO I FASCIA T.D.</v>
      </c>
      <c r="B14" s="82" t="str">
        <f>'t1'!B14</f>
        <v>0D0496</v>
      </c>
      <c r="C14" s="129"/>
      <c r="D14" s="130"/>
      <c r="E14" s="129"/>
      <c r="F14" s="130"/>
      <c r="G14" s="129"/>
      <c r="H14" s="131"/>
      <c r="I14" s="171"/>
      <c r="J14" s="131"/>
      <c r="K14" s="171"/>
      <c r="L14" s="131"/>
      <c r="M14" s="132"/>
      <c r="N14" s="133"/>
      <c r="O14" s="157">
        <f t="shared" si="0"/>
        <v>0</v>
      </c>
      <c r="P14" s="158">
        <f t="shared" si="1"/>
        <v>0</v>
      </c>
      <c r="Q14" s="209">
        <f>'t1'!M14</f>
        <v>0</v>
      </c>
    </row>
    <row r="15" spans="1:17" ht="14.1" customHeight="1" x14ac:dyDescent="0.25">
      <c r="A15" s="70" t="str">
        <f>'t1'!A15</f>
        <v>PROF.STI LEGALI LIV. II DIFF.</v>
      </c>
      <c r="B15" s="82" t="str">
        <f>'t1'!B15</f>
        <v>0D0473</v>
      </c>
      <c r="C15" s="129"/>
      <c r="D15" s="130"/>
      <c r="E15" s="129"/>
      <c r="F15" s="130"/>
      <c r="G15" s="129"/>
      <c r="H15" s="131"/>
      <c r="I15" s="171"/>
      <c r="J15" s="131"/>
      <c r="K15" s="171"/>
      <c r="L15" s="131"/>
      <c r="M15" s="132"/>
      <c r="N15" s="133"/>
      <c r="O15" s="157">
        <f t="shared" si="0"/>
        <v>0</v>
      </c>
      <c r="P15" s="158">
        <f t="shared" si="1"/>
        <v>0</v>
      </c>
      <c r="Q15" s="209">
        <f>'t1'!M15</f>
        <v>0</v>
      </c>
    </row>
    <row r="16" spans="1:17" ht="14.1" customHeight="1" x14ac:dyDescent="0.25">
      <c r="A16" s="70" t="str">
        <f>'t1'!A16</f>
        <v>PROF.STI LEGALI LIV. I DIFF.</v>
      </c>
      <c r="B16" s="82" t="str">
        <f>'t1'!B16</f>
        <v>0D0472</v>
      </c>
      <c r="C16" s="129"/>
      <c r="D16" s="130"/>
      <c r="E16" s="129"/>
      <c r="F16" s="130"/>
      <c r="G16" s="129"/>
      <c r="H16" s="131"/>
      <c r="I16" s="171"/>
      <c r="J16" s="131"/>
      <c r="K16" s="171"/>
      <c r="L16" s="131"/>
      <c r="M16" s="132"/>
      <c r="N16" s="133"/>
      <c r="O16" s="157">
        <f t="shared" si="0"/>
        <v>0</v>
      </c>
      <c r="P16" s="158">
        <f t="shared" si="1"/>
        <v>0</v>
      </c>
      <c r="Q16" s="209">
        <f>'t1'!M16</f>
        <v>0</v>
      </c>
    </row>
    <row r="17" spans="1:20" ht="14.1" customHeight="1" x14ac:dyDescent="0.25">
      <c r="A17" s="70" t="str">
        <f>'t1'!A17</f>
        <v>PROF.STI LEGALI</v>
      </c>
      <c r="B17" s="82" t="str">
        <f>'t1'!B17</f>
        <v>0D0084</v>
      </c>
      <c r="C17" s="129"/>
      <c r="D17" s="130"/>
      <c r="E17" s="129"/>
      <c r="F17" s="130"/>
      <c r="G17" s="129"/>
      <c r="H17" s="131"/>
      <c r="I17" s="171"/>
      <c r="J17" s="131"/>
      <c r="K17" s="171"/>
      <c r="L17" s="131"/>
      <c r="M17" s="132"/>
      <c r="N17" s="133"/>
      <c r="O17" s="157">
        <f t="shared" si="0"/>
        <v>0</v>
      </c>
      <c r="P17" s="158">
        <f t="shared" si="1"/>
        <v>0</v>
      </c>
      <c r="Q17" s="209">
        <f>'t1'!M17</f>
        <v>0</v>
      </c>
    </row>
    <row r="18" spans="1:20" ht="14.1" customHeight="1" x14ac:dyDescent="0.25">
      <c r="A18" s="70" t="str">
        <f>'t1'!A18</f>
        <v>ALTRI PROF.STI LIV. II DIFF.</v>
      </c>
      <c r="B18" s="82" t="str">
        <f>'t1'!B18</f>
        <v>0D0481</v>
      </c>
      <c r="C18" s="129"/>
      <c r="D18" s="130"/>
      <c r="E18" s="129"/>
      <c r="F18" s="130"/>
      <c r="G18" s="129"/>
      <c r="H18" s="131"/>
      <c r="I18" s="171"/>
      <c r="J18" s="131"/>
      <c r="K18" s="171"/>
      <c r="L18" s="131"/>
      <c r="M18" s="132"/>
      <c r="N18" s="133"/>
      <c r="O18" s="157">
        <f t="shared" si="0"/>
        <v>0</v>
      </c>
      <c r="P18" s="158">
        <f t="shared" si="1"/>
        <v>0</v>
      </c>
      <c r="Q18" s="209">
        <f>'t1'!M18</f>
        <v>0</v>
      </c>
    </row>
    <row r="19" spans="1:20" ht="14.1" customHeight="1" x14ac:dyDescent="0.25">
      <c r="A19" s="70" t="str">
        <f>'t1'!A19</f>
        <v>ALTRI PROF.STI LIV. I DIFF.</v>
      </c>
      <c r="B19" s="82" t="str">
        <f>'t1'!B19</f>
        <v>0D0480</v>
      </c>
      <c r="C19" s="129"/>
      <c r="D19" s="130"/>
      <c r="E19" s="129"/>
      <c r="F19" s="130"/>
      <c r="G19" s="129"/>
      <c r="H19" s="131"/>
      <c r="I19" s="171"/>
      <c r="J19" s="131"/>
      <c r="K19" s="171"/>
      <c r="L19" s="131"/>
      <c r="M19" s="132"/>
      <c r="N19" s="133"/>
      <c r="O19" s="157">
        <f t="shared" si="0"/>
        <v>0</v>
      </c>
      <c r="P19" s="158">
        <f t="shared" si="1"/>
        <v>0</v>
      </c>
      <c r="Q19" s="209">
        <f>'t1'!M19</f>
        <v>0</v>
      </c>
    </row>
    <row r="20" spans="1:20" ht="14.1" customHeight="1" x14ac:dyDescent="0.25">
      <c r="A20" s="70" t="str">
        <f>'t1'!A20</f>
        <v>ALTRI PROF.STI</v>
      </c>
      <c r="B20" s="82" t="str">
        <f>'t1'!B20</f>
        <v>0D0075</v>
      </c>
      <c r="C20" s="129"/>
      <c r="D20" s="130"/>
      <c r="E20" s="129"/>
      <c r="F20" s="130"/>
      <c r="G20" s="129"/>
      <c r="H20" s="131"/>
      <c r="I20" s="171"/>
      <c r="J20" s="131"/>
      <c r="K20" s="171"/>
      <c r="L20" s="131"/>
      <c r="M20" s="132"/>
      <c r="N20" s="133"/>
      <c r="O20" s="157">
        <f t="shared" si="0"/>
        <v>0</v>
      </c>
      <c r="P20" s="158">
        <f t="shared" si="1"/>
        <v>0</v>
      </c>
      <c r="Q20" s="209">
        <f>'t1'!M20</f>
        <v>0</v>
      </c>
    </row>
    <row r="21" spans="1:20" ht="14.1" customHeight="1" x14ac:dyDescent="0.25">
      <c r="A21" s="70" t="str">
        <f>'t1'!A21</f>
        <v>ELEVATE PROFESSIONALITA'</v>
      </c>
      <c r="B21" s="82" t="str">
        <f>'t1'!B21</f>
        <v>0EP981</v>
      </c>
      <c r="C21" s="129"/>
      <c r="D21" s="130"/>
      <c r="E21" s="129"/>
      <c r="F21" s="130"/>
      <c r="G21" s="129"/>
      <c r="H21" s="131"/>
      <c r="I21" s="171"/>
      <c r="J21" s="131"/>
      <c r="K21" s="171"/>
      <c r="L21" s="131"/>
      <c r="M21" s="132"/>
      <c r="N21" s="133"/>
      <c r="O21" s="157">
        <f t="shared" ref="O21:P25" si="2">SUM(C21,E21,G21,I21,K21,M21)</f>
        <v>0</v>
      </c>
      <c r="P21" s="158">
        <f t="shared" si="2"/>
        <v>0</v>
      </c>
      <c r="Q21" s="209">
        <f>'t1'!M21</f>
        <v>0</v>
      </c>
    </row>
    <row r="22" spans="1:20" ht="14.1" customHeight="1" x14ac:dyDescent="0.25">
      <c r="A22" s="70" t="str">
        <f>'t1'!A22</f>
        <v>FUNZIONARI</v>
      </c>
      <c r="B22" s="82" t="str">
        <f>'t1'!B22</f>
        <v>0FZ000</v>
      </c>
      <c r="C22" s="129"/>
      <c r="D22" s="130"/>
      <c r="E22" s="129"/>
      <c r="F22" s="130">
        <v>1</v>
      </c>
      <c r="G22" s="129"/>
      <c r="H22" s="131"/>
      <c r="I22" s="171"/>
      <c r="J22" s="131">
        <v>1</v>
      </c>
      <c r="K22" s="171"/>
      <c r="L22" s="131"/>
      <c r="M22" s="132"/>
      <c r="N22" s="133"/>
      <c r="O22" s="157">
        <f t="shared" si="2"/>
        <v>0</v>
      </c>
      <c r="P22" s="158">
        <f t="shared" si="2"/>
        <v>2</v>
      </c>
      <c r="Q22" s="209">
        <f>'t1'!M22</f>
        <v>2</v>
      </c>
    </row>
    <row r="23" spans="1:20" ht="14.1" customHeight="1" x14ac:dyDescent="0.25">
      <c r="A23" s="70" t="str">
        <f>'t1'!A23</f>
        <v>ASSISTENTI</v>
      </c>
      <c r="B23" s="82" t="str">
        <f>'t1'!B23</f>
        <v>0AS000</v>
      </c>
      <c r="C23" s="129"/>
      <c r="D23" s="130"/>
      <c r="E23" s="129"/>
      <c r="F23" s="130">
        <v>2</v>
      </c>
      <c r="G23" s="129"/>
      <c r="H23" s="131"/>
      <c r="I23" s="171"/>
      <c r="J23" s="131"/>
      <c r="K23" s="171"/>
      <c r="L23" s="131"/>
      <c r="M23" s="132"/>
      <c r="N23" s="133"/>
      <c r="O23" s="157">
        <f t="shared" si="2"/>
        <v>0</v>
      </c>
      <c r="P23" s="158">
        <f t="shared" si="2"/>
        <v>2</v>
      </c>
      <c r="Q23" s="209">
        <f>'t1'!M23</f>
        <v>2</v>
      </c>
    </row>
    <row r="24" spans="1:20" ht="14.1" customHeight="1" x14ac:dyDescent="0.25">
      <c r="A24" s="70" t="str">
        <f>'t1'!A24</f>
        <v>OPERATORI</v>
      </c>
      <c r="B24" s="82" t="str">
        <f>'t1'!B24</f>
        <v>0OP000</v>
      </c>
      <c r="C24" s="129"/>
      <c r="D24" s="130"/>
      <c r="E24" s="129"/>
      <c r="F24" s="130"/>
      <c r="G24" s="129"/>
      <c r="H24" s="131"/>
      <c r="I24" s="171"/>
      <c r="J24" s="131"/>
      <c r="K24" s="171"/>
      <c r="L24" s="131"/>
      <c r="M24" s="132"/>
      <c r="N24" s="133"/>
      <c r="O24" s="157">
        <f t="shared" si="2"/>
        <v>0</v>
      </c>
      <c r="P24" s="158">
        <f t="shared" si="2"/>
        <v>0</v>
      </c>
      <c r="Q24" s="209">
        <f>'t1'!M24</f>
        <v>0</v>
      </c>
    </row>
    <row r="25" spans="1:20" ht="14.1" customHeight="1" thickBot="1" x14ac:dyDescent="0.3">
      <c r="A25" s="70" t="str">
        <f>'t1'!A25</f>
        <v>CONTRATTISTI</v>
      </c>
      <c r="B25" s="82" t="str">
        <f>'t1'!B25</f>
        <v>000061</v>
      </c>
      <c r="C25" s="129"/>
      <c r="D25" s="130"/>
      <c r="E25" s="129"/>
      <c r="F25" s="130"/>
      <c r="G25" s="129"/>
      <c r="H25" s="131"/>
      <c r="I25" s="171"/>
      <c r="J25" s="131"/>
      <c r="K25" s="171"/>
      <c r="L25" s="131"/>
      <c r="M25" s="132"/>
      <c r="N25" s="133"/>
      <c r="O25" s="157">
        <f t="shared" si="2"/>
        <v>0</v>
      </c>
      <c r="P25" s="158">
        <f t="shared" si="2"/>
        <v>0</v>
      </c>
      <c r="Q25" s="209">
        <f>'t1'!M25</f>
        <v>0</v>
      </c>
    </row>
    <row r="26" spans="1:20" ht="12" customHeight="1" thickTop="1" thickBot="1" x14ac:dyDescent="0.3">
      <c r="A26" s="28" t="s">
        <v>61</v>
      </c>
      <c r="B26" s="29"/>
      <c r="C26" s="159">
        <f t="shared" ref="C26:P26" si="3">SUM(C6:C25)</f>
        <v>0</v>
      </c>
      <c r="D26" s="160">
        <f t="shared" si="3"/>
        <v>0</v>
      </c>
      <c r="E26" s="159">
        <f t="shared" si="3"/>
        <v>0</v>
      </c>
      <c r="F26" s="160">
        <f t="shared" si="3"/>
        <v>3</v>
      </c>
      <c r="G26" s="159">
        <f t="shared" si="3"/>
        <v>0</v>
      </c>
      <c r="H26" s="160">
        <f t="shared" si="3"/>
        <v>0</v>
      </c>
      <c r="I26" s="172">
        <f t="shared" si="3"/>
        <v>0</v>
      </c>
      <c r="J26" s="160">
        <f t="shared" si="3"/>
        <v>1</v>
      </c>
      <c r="K26" s="172">
        <f t="shared" si="3"/>
        <v>0</v>
      </c>
      <c r="L26" s="160">
        <f t="shared" si="3"/>
        <v>0</v>
      </c>
      <c r="M26" s="173">
        <f t="shared" si="3"/>
        <v>0</v>
      </c>
      <c r="N26" s="160">
        <f t="shared" si="3"/>
        <v>0</v>
      </c>
      <c r="O26" s="159">
        <f t="shared" si="3"/>
        <v>0</v>
      </c>
      <c r="P26" s="160">
        <f t="shared" si="3"/>
        <v>4</v>
      </c>
      <c r="Q26" s="209"/>
    </row>
    <row r="27" spans="1:20" ht="18" customHeight="1" x14ac:dyDescent="0.25">
      <c r="A27" s="2" t="str">
        <f>'t1'!$A$27</f>
        <v>(a) personale a tempo indeterminato al quale viene applicato un contratto di lavoro di tipo privatistico (es.:tipografico,chimico,edile,metalmeccanico,portierato, ecc.)</v>
      </c>
      <c r="B27" s="1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61"/>
      <c r="P27" s="30"/>
      <c r="Q27" s="209"/>
      <c r="R27" s="30"/>
      <c r="S27" s="30"/>
      <c r="T27" s="30"/>
    </row>
    <row r="28" spans="1:20" s="2" customFormat="1" ht="10.199999999999999" x14ac:dyDescent="0.2">
      <c r="B28" s="1"/>
    </row>
  </sheetData>
  <sheetProtection algorithmName="SHA-512" hashValue="QrKWTG8yPJG9IBQweKPrVvpyaSAqUDYAwPAb5Rx7gyr6oRQfoqfA05iK6i4cek+//efAQB9MnyEVzCUHExsk1Q==" saltValue="LkyDNNB/RTCrDbn70wtYgQ==" spinCount="100000" sheet="1" formatColumns="0" selectLockedCells="1"/>
  <mergeCells count="6">
    <mergeCell ref="M3:P3"/>
    <mergeCell ref="A1:N1"/>
    <mergeCell ref="G4:H4"/>
    <mergeCell ref="I4:J4"/>
    <mergeCell ref="M4:N4"/>
    <mergeCell ref="K4:L4"/>
  </mergeCells>
  <phoneticPr fontId="19" type="noConversion"/>
  <conditionalFormatting sqref="A6:P25">
    <cfRule type="expression" dxfId="2" priority="1" stopIfTrue="1">
      <formula>$Q6&gt;0</formula>
    </cfRule>
  </conditionalFormatting>
  <printOptions horizontalCentered="1" verticalCentered="1"/>
  <pageMargins left="0" right="0" top="0.19685039370078741" bottom="0.15748031496062992" header="0.19685039370078741" footer="0.15748031496062992"/>
  <pageSetup paperSize="9" scale="70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Foglio29"/>
  <dimension ref="A1:AY30"/>
  <sheetViews>
    <sheetView showGridLines="0" zoomScaleNormal="100" workbookViewId="0">
      <pane xSplit="2" ySplit="7" topLeftCell="C14" activePane="bottomRight" state="frozen"/>
      <selection pane="topRight" activeCell="C4" sqref="C4:C6"/>
      <selection pane="bottomLeft" activeCell="C4" sqref="C4:C6"/>
      <selection pane="bottomRight" activeCell="AL25" sqref="AL25"/>
    </sheetView>
  </sheetViews>
  <sheetFormatPr defaultColWidth="10.7109375" defaultRowHeight="10.199999999999999" x14ac:dyDescent="0.2"/>
  <cols>
    <col min="1" max="1" width="38.7109375" style="16" customWidth="1"/>
    <col min="2" max="2" width="8.7109375" style="15" customWidth="1"/>
    <col min="3" max="6" width="11.28515625" style="16" hidden="1" customWidth="1"/>
    <col min="7" max="10" width="10.28515625" style="16" hidden="1" customWidth="1"/>
    <col min="11" max="14" width="10.7109375" style="16" hidden="1" customWidth="1"/>
    <col min="15" max="22" width="9.28515625" style="16" hidden="1" customWidth="1"/>
    <col min="23" max="26" width="10.7109375" style="16" hidden="1" customWidth="1"/>
    <col min="27" max="30" width="11.28515625" style="16" customWidth="1"/>
    <col min="31" max="34" width="10.28515625" style="16" customWidth="1"/>
    <col min="35" max="38" width="10.7109375" style="16"/>
    <col min="39" max="46" width="9.28515625" style="16" customWidth="1"/>
    <col min="47" max="48" width="10.7109375" style="16"/>
    <col min="49" max="49" width="0" style="16" hidden="1" customWidth="1"/>
    <col min="50" max="16384" width="10.7109375" style="16"/>
  </cols>
  <sheetData>
    <row r="1" spans="1:51" s="2" customFormat="1" ht="43.5" customHeight="1" x14ac:dyDescent="0.2">
      <c r="A1" s="386" t="str">
        <f>'t1'!A1</f>
        <v>ENTI PUBBLICI NON ECONOMICI - anno 2023</v>
      </c>
      <c r="B1" s="386"/>
      <c r="C1" s="386"/>
      <c r="D1" s="386"/>
      <c r="E1" s="386"/>
      <c r="F1" s="386"/>
      <c r="G1" s="386"/>
      <c r="H1" s="386"/>
      <c r="I1" s="386"/>
      <c r="J1" s="386"/>
      <c r="K1" s="386"/>
      <c r="L1" s="386"/>
      <c r="M1" s="386"/>
      <c r="N1" s="386"/>
      <c r="O1" s="386"/>
      <c r="P1" s="386"/>
      <c r="Q1" s="386"/>
      <c r="R1" s="386"/>
      <c r="S1" s="386"/>
      <c r="T1" s="386"/>
      <c r="U1" s="386"/>
      <c r="V1" s="386"/>
      <c r="W1" s="386"/>
      <c r="X1" s="386"/>
      <c r="Y1" s="386"/>
      <c r="Z1" s="386"/>
      <c r="AA1" s="386"/>
      <c r="AB1" s="386"/>
      <c r="AC1" s="386"/>
      <c r="AD1" s="386"/>
      <c r="AE1" s="386"/>
      <c r="AF1" s="386"/>
      <c r="AG1" s="386"/>
      <c r="AH1" s="386"/>
      <c r="AI1" s="386"/>
      <c r="AJ1" s="386"/>
      <c r="AK1" s="386"/>
      <c r="AL1" s="386"/>
      <c r="AM1" s="386"/>
      <c r="AN1" s="386"/>
      <c r="AO1" s="386"/>
      <c r="AP1" s="386"/>
      <c r="AQ1" s="386"/>
      <c r="AR1" s="386"/>
      <c r="AS1" s="386"/>
      <c r="AT1" s="386"/>
      <c r="AU1" s="386"/>
      <c r="AV1" s="386"/>
      <c r="AW1" s="16"/>
      <c r="AX1" s="16"/>
      <c r="AY1" s="16"/>
    </row>
    <row r="2" spans="1:51" ht="30" customHeight="1" thickBot="1" x14ac:dyDescent="0.25">
      <c r="A2" s="14"/>
      <c r="G2" s="410"/>
      <c r="H2" s="410"/>
      <c r="I2" s="410"/>
      <c r="J2" s="410"/>
      <c r="AE2" s="410"/>
      <c r="AF2" s="410"/>
      <c r="AG2" s="410"/>
      <c r="AH2" s="410"/>
    </row>
    <row r="3" spans="1:51" ht="15.75" customHeight="1" thickBot="1" x14ac:dyDescent="0.25">
      <c r="A3" s="116"/>
      <c r="B3" s="119"/>
      <c r="C3" s="345" t="s">
        <v>140</v>
      </c>
      <c r="D3" s="345"/>
      <c r="E3" s="345"/>
      <c r="F3" s="345"/>
      <c r="G3" s="345"/>
      <c r="H3" s="346"/>
      <c r="I3" s="345"/>
      <c r="J3" s="346"/>
      <c r="K3" s="346"/>
      <c r="L3" s="346"/>
      <c r="M3" s="346"/>
      <c r="N3" s="346"/>
      <c r="O3" s="346"/>
      <c r="P3" s="346"/>
      <c r="Q3" s="346"/>
      <c r="R3" s="346"/>
      <c r="S3" s="346"/>
      <c r="T3" s="346"/>
      <c r="U3" s="346"/>
      <c r="V3" s="346"/>
      <c r="W3" s="346"/>
      <c r="X3" s="346"/>
      <c r="AA3" s="345" t="s">
        <v>140</v>
      </c>
      <c r="AB3" s="345"/>
      <c r="AC3" s="345"/>
      <c r="AD3" s="345"/>
      <c r="AE3" s="345"/>
      <c r="AF3" s="346"/>
      <c r="AG3" s="345"/>
      <c r="AH3" s="346"/>
      <c r="AI3" s="346"/>
      <c r="AJ3" s="346"/>
      <c r="AK3" s="346"/>
      <c r="AL3" s="346"/>
      <c r="AM3" s="346"/>
      <c r="AN3" s="346"/>
      <c r="AO3" s="346"/>
      <c r="AP3" s="346"/>
      <c r="AQ3" s="346"/>
      <c r="AR3" s="346"/>
      <c r="AS3" s="346"/>
      <c r="AT3" s="346"/>
      <c r="AU3" s="346"/>
      <c r="AV3" s="346"/>
    </row>
    <row r="4" spans="1:51" ht="37.5" customHeight="1" thickTop="1" x14ac:dyDescent="0.2">
      <c r="A4" s="17" t="s">
        <v>121</v>
      </c>
      <c r="B4" s="18" t="s">
        <v>11</v>
      </c>
      <c r="C4" s="167" t="s">
        <v>141</v>
      </c>
      <c r="D4" s="168"/>
      <c r="E4" s="424" t="s">
        <v>142</v>
      </c>
      <c r="F4" s="425"/>
      <c r="G4" s="419" t="s">
        <v>143</v>
      </c>
      <c r="H4" s="411"/>
      <c r="I4" s="419" t="s">
        <v>144</v>
      </c>
      <c r="J4" s="411"/>
      <c r="K4" s="419" t="s">
        <v>145</v>
      </c>
      <c r="L4" s="411"/>
      <c r="M4" s="419" t="s">
        <v>146</v>
      </c>
      <c r="N4" s="411"/>
      <c r="O4" s="419" t="s">
        <v>147</v>
      </c>
      <c r="P4" s="411"/>
      <c r="Q4" s="419" t="s">
        <v>148</v>
      </c>
      <c r="R4" s="411"/>
      <c r="S4" s="419" t="s">
        <v>149</v>
      </c>
      <c r="T4" s="411"/>
      <c r="U4" s="419" t="s">
        <v>150</v>
      </c>
      <c r="V4" s="411"/>
      <c r="W4" s="347" t="s">
        <v>61</v>
      </c>
      <c r="X4" s="136"/>
      <c r="AA4" s="167" t="s">
        <v>141</v>
      </c>
      <c r="AB4" s="168"/>
      <c r="AC4" s="424" t="s">
        <v>142</v>
      </c>
      <c r="AD4" s="425"/>
      <c r="AE4" s="419" t="s">
        <v>143</v>
      </c>
      <c r="AF4" s="411"/>
      <c r="AG4" s="419" t="s">
        <v>144</v>
      </c>
      <c r="AH4" s="411"/>
      <c r="AI4" s="419" t="s">
        <v>145</v>
      </c>
      <c r="AJ4" s="411"/>
      <c r="AK4" s="419" t="s">
        <v>146</v>
      </c>
      <c r="AL4" s="411"/>
      <c r="AM4" s="419" t="s">
        <v>147</v>
      </c>
      <c r="AN4" s="411"/>
      <c r="AO4" s="419" t="s">
        <v>148</v>
      </c>
      <c r="AP4" s="411"/>
      <c r="AQ4" s="419" t="s">
        <v>149</v>
      </c>
      <c r="AR4" s="411"/>
      <c r="AS4" s="419" t="s">
        <v>151</v>
      </c>
      <c r="AT4" s="411"/>
      <c r="AU4" s="347" t="s">
        <v>61</v>
      </c>
      <c r="AV4" s="136"/>
    </row>
    <row r="5" spans="1:51" ht="10.8" thickBot="1" x14ac:dyDescent="0.25">
      <c r="A5" s="213" t="s">
        <v>107</v>
      </c>
      <c r="B5" s="18"/>
      <c r="C5" s="420" t="s">
        <v>152</v>
      </c>
      <c r="D5" s="421"/>
      <c r="E5" s="420" t="s">
        <v>153</v>
      </c>
      <c r="F5" s="421"/>
      <c r="G5" s="420" t="s">
        <v>154</v>
      </c>
      <c r="H5" s="421"/>
      <c r="I5" s="420" t="s">
        <v>155</v>
      </c>
      <c r="J5" s="421"/>
      <c r="K5" s="420" t="s">
        <v>156</v>
      </c>
      <c r="L5" s="421"/>
      <c r="M5" s="422" t="s">
        <v>157</v>
      </c>
      <c r="N5" s="423"/>
      <c r="O5" s="422" t="s">
        <v>158</v>
      </c>
      <c r="P5" s="423"/>
      <c r="Q5" s="422" t="s">
        <v>159</v>
      </c>
      <c r="R5" s="423"/>
      <c r="S5" s="422" t="s">
        <v>160</v>
      </c>
      <c r="T5" s="423"/>
      <c r="U5" s="422" t="s">
        <v>161</v>
      </c>
      <c r="V5" s="423"/>
      <c r="W5" s="348"/>
      <c r="X5" s="164"/>
      <c r="AA5" s="420" t="s">
        <v>152</v>
      </c>
      <c r="AB5" s="421"/>
      <c r="AC5" s="420" t="s">
        <v>153</v>
      </c>
      <c r="AD5" s="421"/>
      <c r="AE5" s="420" t="s">
        <v>154</v>
      </c>
      <c r="AF5" s="421"/>
      <c r="AG5" s="420" t="s">
        <v>155</v>
      </c>
      <c r="AH5" s="421"/>
      <c r="AI5" s="420" t="s">
        <v>156</v>
      </c>
      <c r="AJ5" s="421"/>
      <c r="AK5" s="422" t="s">
        <v>157</v>
      </c>
      <c r="AL5" s="423"/>
      <c r="AM5" s="422" t="s">
        <v>158</v>
      </c>
      <c r="AN5" s="423"/>
      <c r="AO5" s="422" t="s">
        <v>159</v>
      </c>
      <c r="AP5" s="423"/>
      <c r="AQ5" s="422" t="s">
        <v>160</v>
      </c>
      <c r="AR5" s="423"/>
      <c r="AS5" s="422" t="s">
        <v>161</v>
      </c>
      <c r="AT5" s="423"/>
      <c r="AU5" s="348"/>
      <c r="AV5" s="164"/>
    </row>
    <row r="6" spans="1:51" ht="12" customHeight="1" thickTop="1" x14ac:dyDescent="0.2">
      <c r="A6" s="17"/>
      <c r="B6" s="18"/>
      <c r="C6" s="108" t="s">
        <v>16</v>
      </c>
      <c r="D6" s="137" t="s">
        <v>17</v>
      </c>
      <c r="E6" s="108" t="s">
        <v>16</v>
      </c>
      <c r="F6" s="137" t="s">
        <v>17</v>
      </c>
      <c r="G6" s="108" t="s">
        <v>16</v>
      </c>
      <c r="H6" s="137" t="s">
        <v>17</v>
      </c>
      <c r="I6" s="108" t="s">
        <v>16</v>
      </c>
      <c r="J6" s="137" t="s">
        <v>17</v>
      </c>
      <c r="K6" s="108" t="s">
        <v>16</v>
      </c>
      <c r="L6" s="137" t="s">
        <v>17</v>
      </c>
      <c r="M6" s="108" t="s">
        <v>16</v>
      </c>
      <c r="N6" s="137" t="s">
        <v>17</v>
      </c>
      <c r="O6" s="108" t="s">
        <v>16</v>
      </c>
      <c r="P6" s="184" t="s">
        <v>17</v>
      </c>
      <c r="Q6" s="108" t="s">
        <v>16</v>
      </c>
      <c r="R6" s="184" t="s">
        <v>17</v>
      </c>
      <c r="S6" s="108" t="s">
        <v>16</v>
      </c>
      <c r="T6" s="180" t="s">
        <v>17</v>
      </c>
      <c r="U6" s="108" t="s">
        <v>16</v>
      </c>
      <c r="V6" s="180" t="s">
        <v>17</v>
      </c>
      <c r="W6" s="108" t="s">
        <v>16</v>
      </c>
      <c r="X6" s="137" t="s">
        <v>17</v>
      </c>
      <c r="AA6" s="108" t="s">
        <v>16</v>
      </c>
      <c r="AB6" s="137" t="s">
        <v>17</v>
      </c>
      <c r="AC6" s="108" t="s">
        <v>16</v>
      </c>
      <c r="AD6" s="137" t="s">
        <v>17</v>
      </c>
      <c r="AE6" s="108" t="s">
        <v>16</v>
      </c>
      <c r="AF6" s="137" t="s">
        <v>17</v>
      </c>
      <c r="AG6" s="108" t="s">
        <v>16</v>
      </c>
      <c r="AH6" s="137" t="s">
        <v>17</v>
      </c>
      <c r="AI6" s="108" t="s">
        <v>16</v>
      </c>
      <c r="AJ6" s="137" t="s">
        <v>17</v>
      </c>
      <c r="AK6" s="108" t="s">
        <v>16</v>
      </c>
      <c r="AL6" s="137" t="s">
        <v>17</v>
      </c>
      <c r="AM6" s="108" t="s">
        <v>16</v>
      </c>
      <c r="AN6" s="184" t="s">
        <v>17</v>
      </c>
      <c r="AO6" s="108" t="s">
        <v>16</v>
      </c>
      <c r="AP6" s="184" t="s">
        <v>17</v>
      </c>
      <c r="AQ6" s="108" t="s">
        <v>16</v>
      </c>
      <c r="AR6" s="180" t="s">
        <v>17</v>
      </c>
      <c r="AS6" s="108" t="s">
        <v>16</v>
      </c>
      <c r="AT6" s="180" t="s">
        <v>17</v>
      </c>
      <c r="AU6" s="108" t="s">
        <v>16</v>
      </c>
      <c r="AV6" s="137" t="s">
        <v>17</v>
      </c>
    </row>
    <row r="7" spans="1:51" s="112" customFormat="1" ht="8.4" thickBot="1" x14ac:dyDescent="0.2">
      <c r="A7" s="349"/>
      <c r="B7" s="350"/>
      <c r="C7" s="351" t="s">
        <v>162</v>
      </c>
      <c r="D7" s="350" t="s">
        <v>162</v>
      </c>
      <c r="E7" s="351" t="s">
        <v>162</v>
      </c>
      <c r="F7" s="350" t="s">
        <v>162</v>
      </c>
      <c r="G7" s="351" t="s">
        <v>162</v>
      </c>
      <c r="H7" s="350" t="s">
        <v>162</v>
      </c>
      <c r="I7" s="351" t="s">
        <v>162</v>
      </c>
      <c r="J7" s="350" t="s">
        <v>162</v>
      </c>
      <c r="K7" s="351" t="s">
        <v>162</v>
      </c>
      <c r="L7" s="350" t="s">
        <v>162</v>
      </c>
      <c r="M7" s="351" t="s">
        <v>162</v>
      </c>
      <c r="N7" s="350" t="s">
        <v>162</v>
      </c>
      <c r="O7" s="351" t="s">
        <v>162</v>
      </c>
      <c r="P7" s="352" t="s">
        <v>162</v>
      </c>
      <c r="Q7" s="351" t="s">
        <v>162</v>
      </c>
      <c r="R7" s="352" t="s">
        <v>162</v>
      </c>
      <c r="S7" s="351" t="s">
        <v>162</v>
      </c>
      <c r="T7" s="352" t="s">
        <v>162</v>
      </c>
      <c r="U7" s="351" t="s">
        <v>162</v>
      </c>
      <c r="V7" s="352" t="s">
        <v>162</v>
      </c>
      <c r="W7" s="353" t="s">
        <v>162</v>
      </c>
      <c r="X7" s="354" t="s">
        <v>162</v>
      </c>
      <c r="Y7" s="355"/>
      <c r="Z7" s="355"/>
      <c r="AA7" s="351" t="s">
        <v>162</v>
      </c>
      <c r="AB7" s="350" t="s">
        <v>162</v>
      </c>
      <c r="AC7" s="351" t="s">
        <v>162</v>
      </c>
      <c r="AD7" s="350" t="s">
        <v>162</v>
      </c>
      <c r="AE7" s="351" t="s">
        <v>162</v>
      </c>
      <c r="AF7" s="350" t="s">
        <v>162</v>
      </c>
      <c r="AG7" s="351" t="s">
        <v>162</v>
      </c>
      <c r="AH7" s="350" t="s">
        <v>162</v>
      </c>
      <c r="AI7" s="351" t="s">
        <v>162</v>
      </c>
      <c r="AJ7" s="350" t="s">
        <v>162</v>
      </c>
      <c r="AK7" s="351" t="s">
        <v>162</v>
      </c>
      <c r="AL7" s="350" t="s">
        <v>162</v>
      </c>
      <c r="AM7" s="351" t="s">
        <v>162</v>
      </c>
      <c r="AN7" s="352" t="s">
        <v>162</v>
      </c>
      <c r="AO7" s="351" t="s">
        <v>162</v>
      </c>
      <c r="AP7" s="352" t="s">
        <v>162</v>
      </c>
      <c r="AQ7" s="351" t="s">
        <v>162</v>
      </c>
      <c r="AR7" s="352" t="s">
        <v>162</v>
      </c>
      <c r="AS7" s="351" t="s">
        <v>162</v>
      </c>
      <c r="AT7" s="352" t="s">
        <v>162</v>
      </c>
      <c r="AU7" s="353" t="s">
        <v>162</v>
      </c>
      <c r="AV7" s="354" t="s">
        <v>162</v>
      </c>
      <c r="AW7" s="355"/>
      <c r="AX7" s="355"/>
      <c r="AY7" s="355"/>
    </row>
    <row r="8" spans="1:51" ht="13.2" customHeight="1" thickTop="1" x14ac:dyDescent="0.2">
      <c r="A8" s="12" t="str">
        <f>'t1'!A6</f>
        <v>DIRETTORE GENERALE</v>
      </c>
      <c r="B8" s="83" t="str">
        <f>'t1'!B6</f>
        <v>0D0097</v>
      </c>
      <c r="C8" s="221">
        <f t="shared" ref="C8:C22" si="0">ROUND(AA8,0)</f>
        <v>0</v>
      </c>
      <c r="D8" s="222">
        <f t="shared" ref="D8:D22" si="1">ROUND(AB8,0)</f>
        <v>0</v>
      </c>
      <c r="E8" s="221">
        <f t="shared" ref="E8:E22" si="2">ROUND(AC8,0)</f>
        <v>0</v>
      </c>
      <c r="F8" s="222">
        <f t="shared" ref="F8:F22" si="3">ROUND(AD8,0)</f>
        <v>0</v>
      </c>
      <c r="G8" s="221">
        <f t="shared" ref="G8:G22" si="4">ROUND(AE8,0)</f>
        <v>0</v>
      </c>
      <c r="H8" s="222">
        <f t="shared" ref="H8:H22" si="5">ROUND(AF8,0)</f>
        <v>0</v>
      </c>
      <c r="I8" s="221">
        <f t="shared" ref="I8:I22" si="6">ROUND(AG8,0)</f>
        <v>0</v>
      </c>
      <c r="J8" s="222">
        <f t="shared" ref="J8:J22" si="7">ROUND(AH8,0)</f>
        <v>0</v>
      </c>
      <c r="K8" s="221">
        <f t="shared" ref="K8:K22" si="8">ROUND(AI8,0)</f>
        <v>0</v>
      </c>
      <c r="L8" s="222">
        <f t="shared" ref="L8:L22" si="9">ROUND(AJ8,0)</f>
        <v>0</v>
      </c>
      <c r="M8" s="221">
        <f t="shared" ref="M8:M22" si="10">ROUND(AK8,0)</f>
        <v>0</v>
      </c>
      <c r="N8" s="222">
        <f t="shared" ref="N8:N22" si="11">ROUND(AL8,0)</f>
        <v>0</v>
      </c>
      <c r="O8" s="223">
        <f t="shared" ref="O8:O22" si="12">ROUND(AM8,0)</f>
        <v>0</v>
      </c>
      <c r="P8" s="224">
        <f t="shared" ref="P8:P22" si="13">ROUND(AN8,0)</f>
        <v>0</v>
      </c>
      <c r="Q8" s="223">
        <f t="shared" ref="Q8:Q22" si="14">ROUND(AO8,0)</f>
        <v>0</v>
      </c>
      <c r="R8" s="224">
        <f t="shared" ref="R8:R22" si="15">ROUND(AP8,0)</f>
        <v>0</v>
      </c>
      <c r="S8" s="223">
        <f t="shared" ref="S8:S22" si="16">ROUND(AQ8,0)</f>
        <v>0</v>
      </c>
      <c r="T8" s="224">
        <f t="shared" ref="T8:T22" si="17">ROUND(AR8,0)</f>
        <v>0</v>
      </c>
      <c r="U8" s="223">
        <f t="shared" ref="U8:U22" si="18">ROUND(AS8,0)</f>
        <v>0</v>
      </c>
      <c r="V8" s="225">
        <f t="shared" ref="V8:X22" si="19">ROUND(AT8,0)</f>
        <v>0</v>
      </c>
      <c r="W8" s="189">
        <f t="shared" si="19"/>
        <v>0</v>
      </c>
      <c r="X8" s="190">
        <f t="shared" si="19"/>
        <v>0</v>
      </c>
      <c r="Y8" s="211">
        <f>'t1'!M6</f>
        <v>0</v>
      </c>
      <c r="AA8" s="104"/>
      <c r="AB8" s="105"/>
      <c r="AC8" s="104"/>
      <c r="AD8" s="105"/>
      <c r="AE8" s="104"/>
      <c r="AF8" s="105"/>
      <c r="AG8" s="104"/>
      <c r="AH8" s="105"/>
      <c r="AI8" s="104"/>
      <c r="AJ8" s="105"/>
      <c r="AK8" s="104"/>
      <c r="AL8" s="105"/>
      <c r="AM8" s="188"/>
      <c r="AN8" s="185"/>
      <c r="AO8" s="188"/>
      <c r="AP8" s="185"/>
      <c r="AQ8" s="188"/>
      <c r="AR8" s="185"/>
      <c r="AS8" s="188"/>
      <c r="AT8" s="181"/>
      <c r="AU8" s="189">
        <f>SUM(AA8,AC8,AE8,AG8,AI8,AK8,AM8,AO8,AQ8,AS8)</f>
        <v>0</v>
      </c>
      <c r="AV8" s="190">
        <f>SUM(AB8,AD8,AF8,AH8,AJ8,AL8,AN8,AP8,AR8,AT8)</f>
        <v>0</v>
      </c>
      <c r="AW8" s="211">
        <f>'t1'!AQ6</f>
        <v>0</v>
      </c>
    </row>
    <row r="9" spans="1:51" ht="13.2" customHeight="1" x14ac:dyDescent="0.2">
      <c r="A9" s="70" t="str">
        <f>'t1'!A7</f>
        <v>DIRIGENTE I FASCIA</v>
      </c>
      <c r="B9" s="82" t="str">
        <f>'t1'!B7</f>
        <v>0D0077</v>
      </c>
      <c r="C9" s="226">
        <f t="shared" si="0"/>
        <v>0</v>
      </c>
      <c r="D9" s="227">
        <f t="shared" si="1"/>
        <v>0</v>
      </c>
      <c r="E9" s="226">
        <f t="shared" si="2"/>
        <v>0</v>
      </c>
      <c r="F9" s="227">
        <f t="shared" si="3"/>
        <v>0</v>
      </c>
      <c r="G9" s="226">
        <f t="shared" si="4"/>
        <v>0</v>
      </c>
      <c r="H9" s="227">
        <f t="shared" si="5"/>
        <v>0</v>
      </c>
      <c r="I9" s="226">
        <f t="shared" si="6"/>
        <v>0</v>
      </c>
      <c r="J9" s="227">
        <f t="shared" si="7"/>
        <v>0</v>
      </c>
      <c r="K9" s="226">
        <f t="shared" si="8"/>
        <v>0</v>
      </c>
      <c r="L9" s="227">
        <f t="shared" si="9"/>
        <v>0</v>
      </c>
      <c r="M9" s="226">
        <f t="shared" si="10"/>
        <v>0</v>
      </c>
      <c r="N9" s="227">
        <f t="shared" si="11"/>
        <v>0</v>
      </c>
      <c r="O9" s="226">
        <f t="shared" si="12"/>
        <v>0</v>
      </c>
      <c r="P9" s="228">
        <f t="shared" si="13"/>
        <v>0</v>
      </c>
      <c r="Q9" s="226">
        <f t="shared" si="14"/>
        <v>0</v>
      </c>
      <c r="R9" s="228">
        <f t="shared" si="15"/>
        <v>0</v>
      </c>
      <c r="S9" s="226">
        <f t="shared" si="16"/>
        <v>0</v>
      </c>
      <c r="T9" s="228">
        <f t="shared" si="17"/>
        <v>0</v>
      </c>
      <c r="U9" s="226">
        <f t="shared" si="18"/>
        <v>0</v>
      </c>
      <c r="V9" s="229">
        <f t="shared" si="19"/>
        <v>0</v>
      </c>
      <c r="W9" s="178">
        <f t="shared" si="19"/>
        <v>0</v>
      </c>
      <c r="X9" s="179">
        <f t="shared" si="19"/>
        <v>0</v>
      </c>
      <c r="Y9" s="211">
        <f>'t1'!M7</f>
        <v>0</v>
      </c>
      <c r="AA9" s="106"/>
      <c r="AB9" s="107"/>
      <c r="AC9" s="106"/>
      <c r="AD9" s="107"/>
      <c r="AE9" s="106"/>
      <c r="AF9" s="107"/>
      <c r="AG9" s="106"/>
      <c r="AH9" s="107"/>
      <c r="AI9" s="106"/>
      <c r="AJ9" s="107"/>
      <c r="AK9" s="106"/>
      <c r="AL9" s="107"/>
      <c r="AM9" s="106"/>
      <c r="AN9" s="186"/>
      <c r="AO9" s="106"/>
      <c r="AP9" s="186"/>
      <c r="AQ9" s="106"/>
      <c r="AR9" s="186"/>
      <c r="AS9" s="106"/>
      <c r="AT9" s="182"/>
      <c r="AU9" s="178">
        <f t="shared" ref="AU9:AU27" si="20">SUM(AA9,AC9,AE9,AG9,AI9,AK9,AM9,AO9,AQ9,AS9)</f>
        <v>0</v>
      </c>
      <c r="AV9" s="179">
        <f t="shared" ref="AV9:AV27" si="21">SUM(AB9,AD9,AF9,AH9,AJ9,AL9,AN9,AP9,AR9,AT9)</f>
        <v>0</v>
      </c>
      <c r="AW9" s="211">
        <f>'t1'!AQ7</f>
        <v>0</v>
      </c>
    </row>
    <row r="10" spans="1:51" ht="13.2" customHeight="1" x14ac:dyDescent="0.2">
      <c r="A10" s="70" t="str">
        <f>'t1'!A8</f>
        <v>DIRIGENTE I FASCIA A TEMPO DETERM.</v>
      </c>
      <c r="B10" s="82" t="str">
        <f>'t1'!B8</f>
        <v>0D0078</v>
      </c>
      <c r="C10" s="226">
        <f t="shared" si="0"/>
        <v>0</v>
      </c>
      <c r="D10" s="227">
        <f t="shared" si="1"/>
        <v>0</v>
      </c>
      <c r="E10" s="226">
        <f t="shared" si="2"/>
        <v>0</v>
      </c>
      <c r="F10" s="227">
        <f t="shared" si="3"/>
        <v>0</v>
      </c>
      <c r="G10" s="226">
        <f t="shared" si="4"/>
        <v>0</v>
      </c>
      <c r="H10" s="227">
        <f t="shared" si="5"/>
        <v>0</v>
      </c>
      <c r="I10" s="226">
        <f t="shared" si="6"/>
        <v>0</v>
      </c>
      <c r="J10" s="227">
        <f t="shared" si="7"/>
        <v>0</v>
      </c>
      <c r="K10" s="226">
        <f t="shared" si="8"/>
        <v>0</v>
      </c>
      <c r="L10" s="227">
        <f t="shared" si="9"/>
        <v>0</v>
      </c>
      <c r="M10" s="226">
        <f t="shared" si="10"/>
        <v>0</v>
      </c>
      <c r="N10" s="227">
        <f t="shared" si="11"/>
        <v>0</v>
      </c>
      <c r="O10" s="226">
        <f t="shared" si="12"/>
        <v>0</v>
      </c>
      <c r="P10" s="228">
        <f t="shared" si="13"/>
        <v>0</v>
      </c>
      <c r="Q10" s="226">
        <f t="shared" si="14"/>
        <v>0</v>
      </c>
      <c r="R10" s="228">
        <f t="shared" si="15"/>
        <v>0</v>
      </c>
      <c r="S10" s="226">
        <f t="shared" si="16"/>
        <v>0</v>
      </c>
      <c r="T10" s="228">
        <f t="shared" si="17"/>
        <v>0</v>
      </c>
      <c r="U10" s="226">
        <f t="shared" si="18"/>
        <v>0</v>
      </c>
      <c r="V10" s="229">
        <f t="shared" si="19"/>
        <v>0</v>
      </c>
      <c r="W10" s="178">
        <f t="shared" si="19"/>
        <v>0</v>
      </c>
      <c r="X10" s="179">
        <f t="shared" si="19"/>
        <v>0</v>
      </c>
      <c r="Y10" s="211">
        <f>'t1'!M8</f>
        <v>0</v>
      </c>
      <c r="AA10" s="106"/>
      <c r="AB10" s="107"/>
      <c r="AC10" s="106"/>
      <c r="AD10" s="107"/>
      <c r="AE10" s="106"/>
      <c r="AF10" s="107"/>
      <c r="AG10" s="106"/>
      <c r="AH10" s="107"/>
      <c r="AI10" s="106"/>
      <c r="AJ10" s="107"/>
      <c r="AK10" s="106"/>
      <c r="AL10" s="107"/>
      <c r="AM10" s="106"/>
      <c r="AN10" s="186"/>
      <c r="AO10" s="106"/>
      <c r="AP10" s="186"/>
      <c r="AQ10" s="106"/>
      <c r="AR10" s="186"/>
      <c r="AS10" s="106"/>
      <c r="AT10" s="182"/>
      <c r="AU10" s="178">
        <f t="shared" si="20"/>
        <v>0</v>
      </c>
      <c r="AV10" s="179">
        <f t="shared" si="21"/>
        <v>0</v>
      </c>
      <c r="AW10" s="211">
        <f>'t1'!AQ8</f>
        <v>0</v>
      </c>
    </row>
    <row r="11" spans="1:51" ht="13.2" customHeight="1" x14ac:dyDescent="0.2">
      <c r="A11" s="70" t="str">
        <f>'t1'!A9</f>
        <v>DIRIGENTE II FASCIA</v>
      </c>
      <c r="B11" s="82" t="str">
        <f>'t1'!B9</f>
        <v>0D0079</v>
      </c>
      <c r="C11" s="226">
        <f t="shared" si="0"/>
        <v>0</v>
      </c>
      <c r="D11" s="227">
        <f t="shared" si="1"/>
        <v>0</v>
      </c>
      <c r="E11" s="226">
        <f t="shared" si="2"/>
        <v>0</v>
      </c>
      <c r="F11" s="227">
        <f t="shared" si="3"/>
        <v>0</v>
      </c>
      <c r="G11" s="226">
        <f t="shared" si="4"/>
        <v>0</v>
      </c>
      <c r="H11" s="227">
        <f t="shared" si="5"/>
        <v>0</v>
      </c>
      <c r="I11" s="226">
        <f t="shared" si="6"/>
        <v>0</v>
      </c>
      <c r="J11" s="227">
        <f t="shared" si="7"/>
        <v>0</v>
      </c>
      <c r="K11" s="226">
        <f t="shared" si="8"/>
        <v>0</v>
      </c>
      <c r="L11" s="227">
        <f t="shared" si="9"/>
        <v>0</v>
      </c>
      <c r="M11" s="226">
        <f t="shared" si="10"/>
        <v>0</v>
      </c>
      <c r="N11" s="227">
        <f t="shared" si="11"/>
        <v>0</v>
      </c>
      <c r="O11" s="226">
        <f t="shared" si="12"/>
        <v>0</v>
      </c>
      <c r="P11" s="228">
        <f t="shared" si="13"/>
        <v>0</v>
      </c>
      <c r="Q11" s="226">
        <f t="shared" si="14"/>
        <v>0</v>
      </c>
      <c r="R11" s="228">
        <f t="shared" si="15"/>
        <v>0</v>
      </c>
      <c r="S11" s="226">
        <f t="shared" si="16"/>
        <v>0</v>
      </c>
      <c r="T11" s="228">
        <f t="shared" si="17"/>
        <v>0</v>
      </c>
      <c r="U11" s="226">
        <f t="shared" si="18"/>
        <v>0</v>
      </c>
      <c r="V11" s="229">
        <f t="shared" si="19"/>
        <v>0</v>
      </c>
      <c r="W11" s="178">
        <f t="shared" si="19"/>
        <v>0</v>
      </c>
      <c r="X11" s="179">
        <f t="shared" si="19"/>
        <v>0</v>
      </c>
      <c r="Y11" s="211">
        <f>'t1'!M9</f>
        <v>0</v>
      </c>
      <c r="AA11" s="106"/>
      <c r="AB11" s="107"/>
      <c r="AC11" s="106"/>
      <c r="AD11" s="107"/>
      <c r="AE11" s="106"/>
      <c r="AF11" s="107"/>
      <c r="AG11" s="106"/>
      <c r="AH11" s="107"/>
      <c r="AI11" s="106"/>
      <c r="AJ11" s="107"/>
      <c r="AK11" s="106"/>
      <c r="AL11" s="107"/>
      <c r="AM11" s="106"/>
      <c r="AN11" s="186"/>
      <c r="AO11" s="106"/>
      <c r="AP11" s="186"/>
      <c r="AQ11" s="106"/>
      <c r="AR11" s="186"/>
      <c r="AS11" s="106"/>
      <c r="AT11" s="182"/>
      <c r="AU11" s="178">
        <f t="shared" si="20"/>
        <v>0</v>
      </c>
      <c r="AV11" s="179">
        <f t="shared" si="21"/>
        <v>0</v>
      </c>
      <c r="AW11" s="211">
        <f>'t1'!AQ9</f>
        <v>0</v>
      </c>
    </row>
    <row r="12" spans="1:51" ht="13.2" customHeight="1" x14ac:dyDescent="0.2">
      <c r="A12" s="70" t="str">
        <f>'t1'!A10</f>
        <v>DIRIGENTE II FASCIA A TEMPO DETERM.</v>
      </c>
      <c r="B12" s="82" t="str">
        <f>'t1'!B10</f>
        <v>0D0080</v>
      </c>
      <c r="C12" s="226">
        <f t="shared" si="0"/>
        <v>0</v>
      </c>
      <c r="D12" s="227">
        <f t="shared" si="1"/>
        <v>0</v>
      </c>
      <c r="E12" s="226">
        <f t="shared" si="2"/>
        <v>0</v>
      </c>
      <c r="F12" s="227">
        <f t="shared" si="3"/>
        <v>0</v>
      </c>
      <c r="G12" s="226">
        <f t="shared" si="4"/>
        <v>0</v>
      </c>
      <c r="H12" s="227">
        <f t="shared" si="5"/>
        <v>0</v>
      </c>
      <c r="I12" s="226">
        <f t="shared" si="6"/>
        <v>0</v>
      </c>
      <c r="J12" s="227">
        <f t="shared" si="7"/>
        <v>0</v>
      </c>
      <c r="K12" s="226">
        <f t="shared" si="8"/>
        <v>0</v>
      </c>
      <c r="L12" s="227">
        <f t="shared" si="9"/>
        <v>0</v>
      </c>
      <c r="M12" s="226">
        <f t="shared" si="10"/>
        <v>0</v>
      </c>
      <c r="N12" s="227">
        <f t="shared" si="11"/>
        <v>0</v>
      </c>
      <c r="O12" s="226">
        <f t="shared" si="12"/>
        <v>0</v>
      </c>
      <c r="P12" s="228">
        <f t="shared" si="13"/>
        <v>0</v>
      </c>
      <c r="Q12" s="226">
        <f t="shared" si="14"/>
        <v>0</v>
      </c>
      <c r="R12" s="228">
        <f t="shared" si="15"/>
        <v>0</v>
      </c>
      <c r="S12" s="226">
        <f t="shared" si="16"/>
        <v>0</v>
      </c>
      <c r="T12" s="228">
        <f t="shared" si="17"/>
        <v>0</v>
      </c>
      <c r="U12" s="226">
        <f t="shared" si="18"/>
        <v>0</v>
      </c>
      <c r="V12" s="229">
        <f t="shared" si="19"/>
        <v>0</v>
      </c>
      <c r="W12" s="178">
        <f t="shared" si="19"/>
        <v>0</v>
      </c>
      <c r="X12" s="179">
        <f t="shared" si="19"/>
        <v>0</v>
      </c>
      <c r="Y12" s="211">
        <f>'t1'!M10</f>
        <v>0</v>
      </c>
      <c r="AA12" s="106"/>
      <c r="AB12" s="107"/>
      <c r="AC12" s="106"/>
      <c r="AD12" s="107"/>
      <c r="AE12" s="106"/>
      <c r="AF12" s="107"/>
      <c r="AG12" s="106"/>
      <c r="AH12" s="107"/>
      <c r="AI12" s="106"/>
      <c r="AJ12" s="107"/>
      <c r="AK12" s="106"/>
      <c r="AL12" s="107"/>
      <c r="AM12" s="106"/>
      <c r="AN12" s="186"/>
      <c r="AO12" s="106"/>
      <c r="AP12" s="186"/>
      <c r="AQ12" s="106"/>
      <c r="AR12" s="186"/>
      <c r="AS12" s="106"/>
      <c r="AT12" s="182"/>
      <c r="AU12" s="178">
        <f t="shared" si="20"/>
        <v>0</v>
      </c>
      <c r="AV12" s="179">
        <f t="shared" si="21"/>
        <v>0</v>
      </c>
      <c r="AW12" s="211">
        <f>'t1'!AQ10</f>
        <v>0</v>
      </c>
    </row>
    <row r="13" spans="1:51" ht="13.2" customHeight="1" x14ac:dyDescent="0.2">
      <c r="A13" s="70" t="str">
        <f>'t1'!A11</f>
        <v>MEDICO II FASCIA T.P.</v>
      </c>
      <c r="B13" s="82" t="str">
        <f>'t1'!B11</f>
        <v>0D0584</v>
      </c>
      <c r="C13" s="226">
        <f t="shared" si="0"/>
        <v>0</v>
      </c>
      <c r="D13" s="227">
        <f t="shared" si="1"/>
        <v>0</v>
      </c>
      <c r="E13" s="226">
        <f t="shared" si="2"/>
        <v>0</v>
      </c>
      <c r="F13" s="227">
        <f t="shared" si="3"/>
        <v>0</v>
      </c>
      <c r="G13" s="226">
        <f t="shared" si="4"/>
        <v>0</v>
      </c>
      <c r="H13" s="227">
        <f t="shared" si="5"/>
        <v>0</v>
      </c>
      <c r="I13" s="226">
        <f t="shared" si="6"/>
        <v>0</v>
      </c>
      <c r="J13" s="227">
        <f t="shared" si="7"/>
        <v>0</v>
      </c>
      <c r="K13" s="226">
        <f t="shared" si="8"/>
        <v>0</v>
      </c>
      <c r="L13" s="227">
        <f t="shared" si="9"/>
        <v>0</v>
      </c>
      <c r="M13" s="226">
        <f t="shared" si="10"/>
        <v>0</v>
      </c>
      <c r="N13" s="227">
        <f t="shared" si="11"/>
        <v>0</v>
      </c>
      <c r="O13" s="226">
        <f t="shared" si="12"/>
        <v>0</v>
      </c>
      <c r="P13" s="228">
        <f t="shared" si="13"/>
        <v>0</v>
      </c>
      <c r="Q13" s="226">
        <f t="shared" si="14"/>
        <v>0</v>
      </c>
      <c r="R13" s="228">
        <f t="shared" si="15"/>
        <v>0</v>
      </c>
      <c r="S13" s="226">
        <f t="shared" si="16"/>
        <v>0</v>
      </c>
      <c r="T13" s="228">
        <f t="shared" si="17"/>
        <v>0</v>
      </c>
      <c r="U13" s="226">
        <f t="shared" si="18"/>
        <v>0</v>
      </c>
      <c r="V13" s="229">
        <f t="shared" si="19"/>
        <v>0</v>
      </c>
      <c r="W13" s="178">
        <f t="shared" si="19"/>
        <v>0</v>
      </c>
      <c r="X13" s="179">
        <f t="shared" si="19"/>
        <v>0</v>
      </c>
      <c r="Y13" s="211">
        <f>'t1'!M11</f>
        <v>0</v>
      </c>
      <c r="AA13" s="106"/>
      <c r="AB13" s="107"/>
      <c r="AC13" s="106"/>
      <c r="AD13" s="107"/>
      <c r="AE13" s="106"/>
      <c r="AF13" s="107"/>
      <c r="AG13" s="106"/>
      <c r="AH13" s="107"/>
      <c r="AI13" s="106"/>
      <c r="AJ13" s="107"/>
      <c r="AK13" s="106"/>
      <c r="AL13" s="107"/>
      <c r="AM13" s="106"/>
      <c r="AN13" s="186"/>
      <c r="AO13" s="106"/>
      <c r="AP13" s="186"/>
      <c r="AQ13" s="106"/>
      <c r="AR13" s="186"/>
      <c r="AS13" s="106"/>
      <c r="AT13" s="182"/>
      <c r="AU13" s="178">
        <f t="shared" si="20"/>
        <v>0</v>
      </c>
      <c r="AV13" s="179">
        <f t="shared" si="21"/>
        <v>0</v>
      </c>
      <c r="AW13" s="211">
        <f>'t1'!AQ11</f>
        <v>0</v>
      </c>
    </row>
    <row r="14" spans="1:51" ht="13.2" customHeight="1" x14ac:dyDescent="0.2">
      <c r="A14" s="70" t="str">
        <f>'t1'!A12</f>
        <v>MEDICO I FASCIA T.P.</v>
      </c>
      <c r="B14" s="82" t="str">
        <f>'t1'!B12</f>
        <v>0D0585</v>
      </c>
      <c r="C14" s="226">
        <f t="shared" si="0"/>
        <v>0</v>
      </c>
      <c r="D14" s="227">
        <f t="shared" si="1"/>
        <v>0</v>
      </c>
      <c r="E14" s="226">
        <f t="shared" si="2"/>
        <v>0</v>
      </c>
      <c r="F14" s="227">
        <f t="shared" si="3"/>
        <v>0</v>
      </c>
      <c r="G14" s="226">
        <f t="shared" si="4"/>
        <v>0</v>
      </c>
      <c r="H14" s="227">
        <f t="shared" si="5"/>
        <v>0</v>
      </c>
      <c r="I14" s="226">
        <f t="shared" si="6"/>
        <v>0</v>
      </c>
      <c r="J14" s="227">
        <f t="shared" si="7"/>
        <v>0</v>
      </c>
      <c r="K14" s="226">
        <f t="shared" si="8"/>
        <v>0</v>
      </c>
      <c r="L14" s="227">
        <f t="shared" si="9"/>
        <v>0</v>
      </c>
      <c r="M14" s="226">
        <f t="shared" si="10"/>
        <v>0</v>
      </c>
      <c r="N14" s="227">
        <f t="shared" si="11"/>
        <v>0</v>
      </c>
      <c r="O14" s="226">
        <f t="shared" si="12"/>
        <v>0</v>
      </c>
      <c r="P14" s="228">
        <f t="shared" si="13"/>
        <v>0</v>
      </c>
      <c r="Q14" s="226">
        <f t="shared" si="14"/>
        <v>0</v>
      </c>
      <c r="R14" s="228">
        <f t="shared" si="15"/>
        <v>0</v>
      </c>
      <c r="S14" s="226">
        <f t="shared" si="16"/>
        <v>0</v>
      </c>
      <c r="T14" s="228">
        <f t="shared" si="17"/>
        <v>0</v>
      </c>
      <c r="U14" s="226">
        <f t="shared" si="18"/>
        <v>0</v>
      </c>
      <c r="V14" s="229">
        <f t="shared" si="19"/>
        <v>0</v>
      </c>
      <c r="W14" s="178">
        <f t="shared" si="19"/>
        <v>0</v>
      </c>
      <c r="X14" s="179">
        <f t="shared" si="19"/>
        <v>0</v>
      </c>
      <c r="Y14" s="211">
        <f>'t1'!M12</f>
        <v>0</v>
      </c>
      <c r="AA14" s="106"/>
      <c r="AB14" s="107"/>
      <c r="AC14" s="106"/>
      <c r="AD14" s="107"/>
      <c r="AE14" s="106"/>
      <c r="AF14" s="107"/>
      <c r="AG14" s="106"/>
      <c r="AH14" s="107"/>
      <c r="AI14" s="106"/>
      <c r="AJ14" s="107"/>
      <c r="AK14" s="106"/>
      <c r="AL14" s="107"/>
      <c r="AM14" s="106"/>
      <c r="AN14" s="186"/>
      <c r="AO14" s="106"/>
      <c r="AP14" s="186"/>
      <c r="AQ14" s="106"/>
      <c r="AR14" s="186"/>
      <c r="AS14" s="106"/>
      <c r="AT14" s="182"/>
      <c r="AU14" s="178">
        <f t="shared" si="20"/>
        <v>0</v>
      </c>
      <c r="AV14" s="179">
        <f t="shared" si="21"/>
        <v>0</v>
      </c>
      <c r="AW14" s="211">
        <f>'t1'!AQ12</f>
        <v>0</v>
      </c>
    </row>
    <row r="15" spans="1:51" ht="13.2" customHeight="1" x14ac:dyDescent="0.2">
      <c r="A15" s="70" t="str">
        <f>'t1'!A13</f>
        <v>MEDICO II FASCIA T.D.</v>
      </c>
      <c r="B15" s="82" t="str">
        <f>'t1'!B13</f>
        <v>0D0586</v>
      </c>
      <c r="C15" s="226">
        <f t="shared" si="0"/>
        <v>0</v>
      </c>
      <c r="D15" s="227">
        <f t="shared" si="1"/>
        <v>0</v>
      </c>
      <c r="E15" s="226">
        <f t="shared" si="2"/>
        <v>0</v>
      </c>
      <c r="F15" s="227">
        <f t="shared" si="3"/>
        <v>0</v>
      </c>
      <c r="G15" s="226">
        <f t="shared" si="4"/>
        <v>0</v>
      </c>
      <c r="H15" s="227">
        <f t="shared" si="5"/>
        <v>0</v>
      </c>
      <c r="I15" s="226">
        <f t="shared" si="6"/>
        <v>0</v>
      </c>
      <c r="J15" s="227">
        <f t="shared" si="7"/>
        <v>0</v>
      </c>
      <c r="K15" s="226">
        <f t="shared" si="8"/>
        <v>0</v>
      </c>
      <c r="L15" s="227">
        <f t="shared" si="9"/>
        <v>0</v>
      </c>
      <c r="M15" s="226">
        <f t="shared" si="10"/>
        <v>0</v>
      </c>
      <c r="N15" s="227">
        <f t="shared" si="11"/>
        <v>0</v>
      </c>
      <c r="O15" s="226">
        <f t="shared" si="12"/>
        <v>0</v>
      </c>
      <c r="P15" s="228">
        <f t="shared" si="13"/>
        <v>0</v>
      </c>
      <c r="Q15" s="226">
        <f t="shared" si="14"/>
        <v>0</v>
      </c>
      <c r="R15" s="228">
        <f t="shared" si="15"/>
        <v>0</v>
      </c>
      <c r="S15" s="226">
        <f t="shared" si="16"/>
        <v>0</v>
      </c>
      <c r="T15" s="228">
        <f t="shared" si="17"/>
        <v>0</v>
      </c>
      <c r="U15" s="226">
        <f t="shared" si="18"/>
        <v>0</v>
      </c>
      <c r="V15" s="229">
        <f t="shared" si="19"/>
        <v>0</v>
      </c>
      <c r="W15" s="178">
        <f t="shared" si="19"/>
        <v>0</v>
      </c>
      <c r="X15" s="179">
        <f t="shared" si="19"/>
        <v>0</v>
      </c>
      <c r="Y15" s="211">
        <f>'t1'!M13</f>
        <v>0</v>
      </c>
      <c r="AA15" s="106"/>
      <c r="AB15" s="107"/>
      <c r="AC15" s="106"/>
      <c r="AD15" s="107"/>
      <c r="AE15" s="106"/>
      <c r="AF15" s="107"/>
      <c r="AG15" s="106"/>
      <c r="AH15" s="107"/>
      <c r="AI15" s="106"/>
      <c r="AJ15" s="107"/>
      <c r="AK15" s="106"/>
      <c r="AL15" s="107"/>
      <c r="AM15" s="106"/>
      <c r="AN15" s="186"/>
      <c r="AO15" s="106"/>
      <c r="AP15" s="186"/>
      <c r="AQ15" s="106"/>
      <c r="AR15" s="186"/>
      <c r="AS15" s="106"/>
      <c r="AT15" s="182"/>
      <c r="AU15" s="178">
        <f t="shared" si="20"/>
        <v>0</v>
      </c>
      <c r="AV15" s="179">
        <f t="shared" si="21"/>
        <v>0</v>
      </c>
      <c r="AW15" s="211">
        <f>'t1'!AQ13</f>
        <v>0</v>
      </c>
    </row>
    <row r="16" spans="1:51" ht="13.2" customHeight="1" x14ac:dyDescent="0.2">
      <c r="A16" s="70" t="str">
        <f>'t1'!A14</f>
        <v>MEDICO I FASCIA T.D.</v>
      </c>
      <c r="B16" s="82" t="str">
        <f>'t1'!B14</f>
        <v>0D0496</v>
      </c>
      <c r="C16" s="226">
        <f t="shared" si="0"/>
        <v>0</v>
      </c>
      <c r="D16" s="227">
        <f t="shared" si="1"/>
        <v>0</v>
      </c>
      <c r="E16" s="226">
        <f t="shared" si="2"/>
        <v>0</v>
      </c>
      <c r="F16" s="227">
        <f t="shared" si="3"/>
        <v>0</v>
      </c>
      <c r="G16" s="226">
        <f t="shared" si="4"/>
        <v>0</v>
      </c>
      <c r="H16" s="227">
        <f t="shared" si="5"/>
        <v>0</v>
      </c>
      <c r="I16" s="226">
        <f t="shared" si="6"/>
        <v>0</v>
      </c>
      <c r="J16" s="227">
        <f t="shared" si="7"/>
        <v>0</v>
      </c>
      <c r="K16" s="226">
        <f t="shared" si="8"/>
        <v>0</v>
      </c>
      <c r="L16" s="227">
        <f t="shared" si="9"/>
        <v>0</v>
      </c>
      <c r="M16" s="226">
        <f t="shared" si="10"/>
        <v>0</v>
      </c>
      <c r="N16" s="227">
        <f t="shared" si="11"/>
        <v>0</v>
      </c>
      <c r="O16" s="226">
        <f t="shared" si="12"/>
        <v>0</v>
      </c>
      <c r="P16" s="228">
        <f t="shared" si="13"/>
        <v>0</v>
      </c>
      <c r="Q16" s="226">
        <f t="shared" si="14"/>
        <v>0</v>
      </c>
      <c r="R16" s="228">
        <f t="shared" si="15"/>
        <v>0</v>
      </c>
      <c r="S16" s="226">
        <f t="shared" si="16"/>
        <v>0</v>
      </c>
      <c r="T16" s="228">
        <f t="shared" si="17"/>
        <v>0</v>
      </c>
      <c r="U16" s="226">
        <f t="shared" si="18"/>
        <v>0</v>
      </c>
      <c r="V16" s="229">
        <f t="shared" si="19"/>
        <v>0</v>
      </c>
      <c r="W16" s="178">
        <f t="shared" si="19"/>
        <v>0</v>
      </c>
      <c r="X16" s="179">
        <f t="shared" si="19"/>
        <v>0</v>
      </c>
      <c r="Y16" s="211">
        <f>'t1'!M14</f>
        <v>0</v>
      </c>
      <c r="AA16" s="106"/>
      <c r="AB16" s="107"/>
      <c r="AC16" s="106"/>
      <c r="AD16" s="107"/>
      <c r="AE16" s="106"/>
      <c r="AF16" s="107"/>
      <c r="AG16" s="106"/>
      <c r="AH16" s="107"/>
      <c r="AI16" s="106"/>
      <c r="AJ16" s="107"/>
      <c r="AK16" s="106"/>
      <c r="AL16" s="107"/>
      <c r="AM16" s="106"/>
      <c r="AN16" s="186"/>
      <c r="AO16" s="106"/>
      <c r="AP16" s="186"/>
      <c r="AQ16" s="106"/>
      <c r="AR16" s="186"/>
      <c r="AS16" s="106"/>
      <c r="AT16" s="182"/>
      <c r="AU16" s="178">
        <f t="shared" si="20"/>
        <v>0</v>
      </c>
      <c r="AV16" s="179">
        <f t="shared" si="21"/>
        <v>0</v>
      </c>
      <c r="AW16" s="211">
        <f>'t1'!AQ14</f>
        <v>0</v>
      </c>
    </row>
    <row r="17" spans="1:49" ht="13.2" customHeight="1" x14ac:dyDescent="0.2">
      <c r="A17" s="70" t="str">
        <f>'t1'!A15</f>
        <v>PROF.STI LEGALI LIV. II DIFF.</v>
      </c>
      <c r="B17" s="82" t="str">
        <f>'t1'!B15</f>
        <v>0D0473</v>
      </c>
      <c r="C17" s="226">
        <f t="shared" si="0"/>
        <v>0</v>
      </c>
      <c r="D17" s="227">
        <f t="shared" si="1"/>
        <v>0</v>
      </c>
      <c r="E17" s="226">
        <f t="shared" si="2"/>
        <v>0</v>
      </c>
      <c r="F17" s="227">
        <f t="shared" si="3"/>
        <v>0</v>
      </c>
      <c r="G17" s="226">
        <f t="shared" si="4"/>
        <v>0</v>
      </c>
      <c r="H17" s="227">
        <f t="shared" si="5"/>
        <v>0</v>
      </c>
      <c r="I17" s="226">
        <f t="shared" si="6"/>
        <v>0</v>
      </c>
      <c r="J17" s="227">
        <f t="shared" si="7"/>
        <v>0</v>
      </c>
      <c r="K17" s="226">
        <f t="shared" si="8"/>
        <v>0</v>
      </c>
      <c r="L17" s="227">
        <f t="shared" si="9"/>
        <v>0</v>
      </c>
      <c r="M17" s="226">
        <f t="shared" si="10"/>
        <v>0</v>
      </c>
      <c r="N17" s="227">
        <f t="shared" si="11"/>
        <v>0</v>
      </c>
      <c r="O17" s="226">
        <f t="shared" si="12"/>
        <v>0</v>
      </c>
      <c r="P17" s="228">
        <f t="shared" si="13"/>
        <v>0</v>
      </c>
      <c r="Q17" s="226">
        <f t="shared" si="14"/>
        <v>0</v>
      </c>
      <c r="R17" s="228">
        <f t="shared" si="15"/>
        <v>0</v>
      </c>
      <c r="S17" s="226">
        <f t="shared" si="16"/>
        <v>0</v>
      </c>
      <c r="T17" s="228">
        <f t="shared" si="17"/>
        <v>0</v>
      </c>
      <c r="U17" s="226">
        <f t="shared" si="18"/>
        <v>0</v>
      </c>
      <c r="V17" s="229">
        <f t="shared" si="19"/>
        <v>0</v>
      </c>
      <c r="W17" s="178">
        <f t="shared" si="19"/>
        <v>0</v>
      </c>
      <c r="X17" s="179">
        <f t="shared" si="19"/>
        <v>0</v>
      </c>
      <c r="Y17" s="211">
        <f>'t1'!M15</f>
        <v>0</v>
      </c>
      <c r="AA17" s="106"/>
      <c r="AB17" s="107"/>
      <c r="AC17" s="106"/>
      <c r="AD17" s="107"/>
      <c r="AE17" s="106"/>
      <c r="AF17" s="107"/>
      <c r="AG17" s="106"/>
      <c r="AH17" s="107"/>
      <c r="AI17" s="106"/>
      <c r="AJ17" s="107"/>
      <c r="AK17" s="106"/>
      <c r="AL17" s="107"/>
      <c r="AM17" s="106"/>
      <c r="AN17" s="186"/>
      <c r="AO17" s="106"/>
      <c r="AP17" s="186"/>
      <c r="AQ17" s="106"/>
      <c r="AR17" s="186"/>
      <c r="AS17" s="106"/>
      <c r="AT17" s="182"/>
      <c r="AU17" s="178">
        <f t="shared" si="20"/>
        <v>0</v>
      </c>
      <c r="AV17" s="179">
        <f t="shared" si="21"/>
        <v>0</v>
      </c>
      <c r="AW17" s="211">
        <f>'t1'!AQ15</f>
        <v>0</v>
      </c>
    </row>
    <row r="18" spans="1:49" ht="13.2" customHeight="1" x14ac:dyDescent="0.2">
      <c r="A18" s="70" t="str">
        <f>'t1'!A16</f>
        <v>PROF.STI LEGALI LIV. I DIFF.</v>
      </c>
      <c r="B18" s="82" t="str">
        <f>'t1'!B16</f>
        <v>0D0472</v>
      </c>
      <c r="C18" s="226">
        <f t="shared" si="0"/>
        <v>0</v>
      </c>
      <c r="D18" s="227">
        <f t="shared" si="1"/>
        <v>0</v>
      </c>
      <c r="E18" s="226">
        <f t="shared" si="2"/>
        <v>0</v>
      </c>
      <c r="F18" s="227">
        <f t="shared" si="3"/>
        <v>0</v>
      </c>
      <c r="G18" s="226">
        <f t="shared" si="4"/>
        <v>0</v>
      </c>
      <c r="H18" s="227">
        <f t="shared" si="5"/>
        <v>0</v>
      </c>
      <c r="I18" s="226">
        <f t="shared" si="6"/>
        <v>0</v>
      </c>
      <c r="J18" s="227">
        <f t="shared" si="7"/>
        <v>0</v>
      </c>
      <c r="K18" s="226">
        <f t="shared" si="8"/>
        <v>0</v>
      </c>
      <c r="L18" s="227">
        <f t="shared" si="9"/>
        <v>0</v>
      </c>
      <c r="M18" s="226">
        <f t="shared" si="10"/>
        <v>0</v>
      </c>
      <c r="N18" s="227">
        <f t="shared" si="11"/>
        <v>0</v>
      </c>
      <c r="O18" s="226">
        <f t="shared" si="12"/>
        <v>0</v>
      </c>
      <c r="P18" s="228">
        <f t="shared" si="13"/>
        <v>0</v>
      </c>
      <c r="Q18" s="226">
        <f t="shared" si="14"/>
        <v>0</v>
      </c>
      <c r="R18" s="228">
        <f t="shared" si="15"/>
        <v>0</v>
      </c>
      <c r="S18" s="226">
        <f t="shared" si="16"/>
        <v>0</v>
      </c>
      <c r="T18" s="228">
        <f t="shared" si="17"/>
        <v>0</v>
      </c>
      <c r="U18" s="226">
        <f t="shared" si="18"/>
        <v>0</v>
      </c>
      <c r="V18" s="229">
        <f t="shared" si="19"/>
        <v>0</v>
      </c>
      <c r="W18" s="178">
        <f t="shared" si="19"/>
        <v>0</v>
      </c>
      <c r="X18" s="179">
        <f t="shared" si="19"/>
        <v>0</v>
      </c>
      <c r="Y18" s="211">
        <f>'t1'!M16</f>
        <v>0</v>
      </c>
      <c r="AA18" s="106"/>
      <c r="AB18" s="107"/>
      <c r="AC18" s="106"/>
      <c r="AD18" s="107"/>
      <c r="AE18" s="106"/>
      <c r="AF18" s="107"/>
      <c r="AG18" s="106"/>
      <c r="AH18" s="107"/>
      <c r="AI18" s="106"/>
      <c r="AJ18" s="107"/>
      <c r="AK18" s="106"/>
      <c r="AL18" s="107"/>
      <c r="AM18" s="106"/>
      <c r="AN18" s="186"/>
      <c r="AO18" s="106"/>
      <c r="AP18" s="186"/>
      <c r="AQ18" s="106"/>
      <c r="AR18" s="186"/>
      <c r="AS18" s="106"/>
      <c r="AT18" s="182"/>
      <c r="AU18" s="178">
        <f t="shared" si="20"/>
        <v>0</v>
      </c>
      <c r="AV18" s="179">
        <f t="shared" si="21"/>
        <v>0</v>
      </c>
      <c r="AW18" s="211">
        <f>'t1'!AQ16</f>
        <v>0</v>
      </c>
    </row>
    <row r="19" spans="1:49" ht="13.2" customHeight="1" x14ac:dyDescent="0.2">
      <c r="A19" s="70" t="str">
        <f>'t1'!A17</f>
        <v>PROF.STI LEGALI</v>
      </c>
      <c r="B19" s="82" t="str">
        <f>'t1'!B17</f>
        <v>0D0084</v>
      </c>
      <c r="C19" s="226">
        <f t="shared" si="0"/>
        <v>0</v>
      </c>
      <c r="D19" s="227">
        <f t="shared" si="1"/>
        <v>0</v>
      </c>
      <c r="E19" s="226">
        <f t="shared" si="2"/>
        <v>0</v>
      </c>
      <c r="F19" s="227">
        <f t="shared" si="3"/>
        <v>0</v>
      </c>
      <c r="G19" s="226">
        <f t="shared" si="4"/>
        <v>0</v>
      </c>
      <c r="H19" s="227">
        <f t="shared" si="5"/>
        <v>0</v>
      </c>
      <c r="I19" s="226">
        <f t="shared" si="6"/>
        <v>0</v>
      </c>
      <c r="J19" s="227">
        <f t="shared" si="7"/>
        <v>0</v>
      </c>
      <c r="K19" s="226">
        <f t="shared" si="8"/>
        <v>0</v>
      </c>
      <c r="L19" s="227">
        <f t="shared" si="9"/>
        <v>0</v>
      </c>
      <c r="M19" s="226">
        <f t="shared" si="10"/>
        <v>0</v>
      </c>
      <c r="N19" s="227">
        <f t="shared" si="11"/>
        <v>0</v>
      </c>
      <c r="O19" s="226">
        <f t="shared" si="12"/>
        <v>0</v>
      </c>
      <c r="P19" s="228">
        <f t="shared" si="13"/>
        <v>0</v>
      </c>
      <c r="Q19" s="226">
        <f t="shared" si="14"/>
        <v>0</v>
      </c>
      <c r="R19" s="228">
        <f t="shared" si="15"/>
        <v>0</v>
      </c>
      <c r="S19" s="226">
        <f t="shared" si="16"/>
        <v>0</v>
      </c>
      <c r="T19" s="228">
        <f t="shared" si="17"/>
        <v>0</v>
      </c>
      <c r="U19" s="226">
        <f t="shared" si="18"/>
        <v>0</v>
      </c>
      <c r="V19" s="229">
        <f t="shared" si="19"/>
        <v>0</v>
      </c>
      <c r="W19" s="178">
        <f t="shared" si="19"/>
        <v>0</v>
      </c>
      <c r="X19" s="179">
        <f t="shared" si="19"/>
        <v>0</v>
      </c>
      <c r="Y19" s="211">
        <f>'t1'!M17</f>
        <v>0</v>
      </c>
      <c r="AA19" s="106"/>
      <c r="AB19" s="107"/>
      <c r="AC19" s="106"/>
      <c r="AD19" s="107"/>
      <c r="AE19" s="106"/>
      <c r="AF19" s="107"/>
      <c r="AG19" s="106"/>
      <c r="AH19" s="107"/>
      <c r="AI19" s="106"/>
      <c r="AJ19" s="107"/>
      <c r="AK19" s="106"/>
      <c r="AL19" s="107"/>
      <c r="AM19" s="106"/>
      <c r="AN19" s="186"/>
      <c r="AO19" s="106"/>
      <c r="AP19" s="186"/>
      <c r="AQ19" s="106"/>
      <c r="AR19" s="186"/>
      <c r="AS19" s="106"/>
      <c r="AT19" s="182"/>
      <c r="AU19" s="178">
        <f t="shared" si="20"/>
        <v>0</v>
      </c>
      <c r="AV19" s="179">
        <f t="shared" si="21"/>
        <v>0</v>
      </c>
      <c r="AW19" s="211">
        <f>'t1'!AQ17</f>
        <v>0</v>
      </c>
    </row>
    <row r="20" spans="1:49" ht="13.2" customHeight="1" x14ac:dyDescent="0.2">
      <c r="A20" s="70" t="str">
        <f>'t1'!A18</f>
        <v>ALTRI PROF.STI LIV. II DIFF.</v>
      </c>
      <c r="B20" s="82" t="str">
        <f>'t1'!B18</f>
        <v>0D0481</v>
      </c>
      <c r="C20" s="226">
        <f t="shared" si="0"/>
        <v>0</v>
      </c>
      <c r="D20" s="227">
        <f t="shared" si="1"/>
        <v>0</v>
      </c>
      <c r="E20" s="226">
        <f t="shared" si="2"/>
        <v>0</v>
      </c>
      <c r="F20" s="227">
        <f t="shared" si="3"/>
        <v>0</v>
      </c>
      <c r="G20" s="226">
        <f t="shared" si="4"/>
        <v>0</v>
      </c>
      <c r="H20" s="227">
        <f t="shared" si="5"/>
        <v>0</v>
      </c>
      <c r="I20" s="226">
        <f t="shared" si="6"/>
        <v>0</v>
      </c>
      <c r="J20" s="227">
        <f t="shared" si="7"/>
        <v>0</v>
      </c>
      <c r="K20" s="226">
        <f t="shared" si="8"/>
        <v>0</v>
      </c>
      <c r="L20" s="227">
        <f t="shared" si="9"/>
        <v>0</v>
      </c>
      <c r="M20" s="226">
        <f t="shared" si="10"/>
        <v>0</v>
      </c>
      <c r="N20" s="227">
        <f t="shared" si="11"/>
        <v>0</v>
      </c>
      <c r="O20" s="226">
        <f t="shared" si="12"/>
        <v>0</v>
      </c>
      <c r="P20" s="228">
        <f t="shared" si="13"/>
        <v>0</v>
      </c>
      <c r="Q20" s="226">
        <f t="shared" si="14"/>
        <v>0</v>
      </c>
      <c r="R20" s="228">
        <f t="shared" si="15"/>
        <v>0</v>
      </c>
      <c r="S20" s="226">
        <f t="shared" si="16"/>
        <v>0</v>
      </c>
      <c r="T20" s="228">
        <f t="shared" si="17"/>
        <v>0</v>
      </c>
      <c r="U20" s="226">
        <f t="shared" si="18"/>
        <v>0</v>
      </c>
      <c r="V20" s="229">
        <f t="shared" si="19"/>
        <v>0</v>
      </c>
      <c r="W20" s="178">
        <f t="shared" si="19"/>
        <v>0</v>
      </c>
      <c r="X20" s="179">
        <f t="shared" si="19"/>
        <v>0</v>
      </c>
      <c r="Y20" s="211">
        <f>'t1'!M18</f>
        <v>0</v>
      </c>
      <c r="AA20" s="106"/>
      <c r="AB20" s="107"/>
      <c r="AC20" s="106"/>
      <c r="AD20" s="107"/>
      <c r="AE20" s="106"/>
      <c r="AF20" s="107"/>
      <c r="AG20" s="106"/>
      <c r="AH20" s="107"/>
      <c r="AI20" s="106"/>
      <c r="AJ20" s="107"/>
      <c r="AK20" s="106"/>
      <c r="AL20" s="107"/>
      <c r="AM20" s="106"/>
      <c r="AN20" s="186"/>
      <c r="AO20" s="106"/>
      <c r="AP20" s="186"/>
      <c r="AQ20" s="106"/>
      <c r="AR20" s="186"/>
      <c r="AS20" s="106"/>
      <c r="AT20" s="182"/>
      <c r="AU20" s="178">
        <f t="shared" si="20"/>
        <v>0</v>
      </c>
      <c r="AV20" s="179">
        <f t="shared" si="21"/>
        <v>0</v>
      </c>
      <c r="AW20" s="211">
        <f>'t1'!AQ18</f>
        <v>0</v>
      </c>
    </row>
    <row r="21" spans="1:49" ht="13.2" customHeight="1" x14ac:dyDescent="0.2">
      <c r="A21" s="70" t="str">
        <f>'t1'!A19</f>
        <v>ALTRI PROF.STI LIV. I DIFF.</v>
      </c>
      <c r="B21" s="82" t="str">
        <f>'t1'!B19</f>
        <v>0D0480</v>
      </c>
      <c r="C21" s="226">
        <f t="shared" si="0"/>
        <v>0</v>
      </c>
      <c r="D21" s="227">
        <f t="shared" si="1"/>
        <v>0</v>
      </c>
      <c r="E21" s="226">
        <f t="shared" si="2"/>
        <v>0</v>
      </c>
      <c r="F21" s="227">
        <f t="shared" si="3"/>
        <v>0</v>
      </c>
      <c r="G21" s="226">
        <f t="shared" si="4"/>
        <v>0</v>
      </c>
      <c r="H21" s="227">
        <f t="shared" si="5"/>
        <v>0</v>
      </c>
      <c r="I21" s="226">
        <f t="shared" si="6"/>
        <v>0</v>
      </c>
      <c r="J21" s="227">
        <f t="shared" si="7"/>
        <v>0</v>
      </c>
      <c r="K21" s="226">
        <f t="shared" si="8"/>
        <v>0</v>
      </c>
      <c r="L21" s="227">
        <f t="shared" si="9"/>
        <v>0</v>
      </c>
      <c r="M21" s="226">
        <f t="shared" si="10"/>
        <v>0</v>
      </c>
      <c r="N21" s="227">
        <f t="shared" si="11"/>
        <v>0</v>
      </c>
      <c r="O21" s="226">
        <f t="shared" si="12"/>
        <v>0</v>
      </c>
      <c r="P21" s="228">
        <f t="shared" si="13"/>
        <v>0</v>
      </c>
      <c r="Q21" s="226">
        <f t="shared" si="14"/>
        <v>0</v>
      </c>
      <c r="R21" s="228">
        <f t="shared" si="15"/>
        <v>0</v>
      </c>
      <c r="S21" s="226">
        <f t="shared" si="16"/>
        <v>0</v>
      </c>
      <c r="T21" s="228">
        <f t="shared" si="17"/>
        <v>0</v>
      </c>
      <c r="U21" s="226">
        <f t="shared" si="18"/>
        <v>0</v>
      </c>
      <c r="V21" s="229">
        <f t="shared" si="19"/>
        <v>0</v>
      </c>
      <c r="W21" s="178">
        <f t="shared" si="19"/>
        <v>0</v>
      </c>
      <c r="X21" s="179">
        <f t="shared" si="19"/>
        <v>0</v>
      </c>
      <c r="Y21" s="211">
        <f>'t1'!M19</f>
        <v>0</v>
      </c>
      <c r="AA21" s="106"/>
      <c r="AB21" s="107"/>
      <c r="AC21" s="106"/>
      <c r="AD21" s="107"/>
      <c r="AE21" s="106"/>
      <c r="AF21" s="107"/>
      <c r="AG21" s="106"/>
      <c r="AH21" s="107"/>
      <c r="AI21" s="106"/>
      <c r="AJ21" s="107"/>
      <c r="AK21" s="106"/>
      <c r="AL21" s="107"/>
      <c r="AM21" s="106"/>
      <c r="AN21" s="186"/>
      <c r="AO21" s="106"/>
      <c r="AP21" s="186"/>
      <c r="AQ21" s="106"/>
      <c r="AR21" s="186"/>
      <c r="AS21" s="106"/>
      <c r="AT21" s="182"/>
      <c r="AU21" s="178">
        <f t="shared" si="20"/>
        <v>0</v>
      </c>
      <c r="AV21" s="179">
        <f t="shared" si="21"/>
        <v>0</v>
      </c>
      <c r="AW21" s="211">
        <f>'t1'!AQ19</f>
        <v>0</v>
      </c>
    </row>
    <row r="22" spans="1:49" ht="13.2" customHeight="1" x14ac:dyDescent="0.2">
      <c r="A22" s="70" t="str">
        <f>'t1'!A20</f>
        <v>ALTRI PROF.STI</v>
      </c>
      <c r="B22" s="82" t="str">
        <f>'t1'!B20</f>
        <v>0D0075</v>
      </c>
      <c r="C22" s="226">
        <f t="shared" si="0"/>
        <v>0</v>
      </c>
      <c r="D22" s="227">
        <f t="shared" si="1"/>
        <v>0</v>
      </c>
      <c r="E22" s="226">
        <f t="shared" si="2"/>
        <v>0</v>
      </c>
      <c r="F22" s="227">
        <f t="shared" si="3"/>
        <v>0</v>
      </c>
      <c r="G22" s="226">
        <f t="shared" si="4"/>
        <v>0</v>
      </c>
      <c r="H22" s="227">
        <f t="shared" si="5"/>
        <v>0</v>
      </c>
      <c r="I22" s="226">
        <f t="shared" si="6"/>
        <v>0</v>
      </c>
      <c r="J22" s="227">
        <f t="shared" si="7"/>
        <v>0</v>
      </c>
      <c r="K22" s="226">
        <f t="shared" si="8"/>
        <v>0</v>
      </c>
      <c r="L22" s="227">
        <f t="shared" si="9"/>
        <v>0</v>
      </c>
      <c r="M22" s="226">
        <f t="shared" si="10"/>
        <v>0</v>
      </c>
      <c r="N22" s="227">
        <f t="shared" si="11"/>
        <v>0</v>
      </c>
      <c r="O22" s="226">
        <f t="shared" si="12"/>
        <v>0</v>
      </c>
      <c r="P22" s="228">
        <f t="shared" si="13"/>
        <v>0</v>
      </c>
      <c r="Q22" s="226">
        <f t="shared" si="14"/>
        <v>0</v>
      </c>
      <c r="R22" s="228">
        <f t="shared" si="15"/>
        <v>0</v>
      </c>
      <c r="S22" s="226">
        <f t="shared" si="16"/>
        <v>0</v>
      </c>
      <c r="T22" s="228">
        <f t="shared" si="17"/>
        <v>0</v>
      </c>
      <c r="U22" s="226">
        <f t="shared" si="18"/>
        <v>0</v>
      </c>
      <c r="V22" s="229">
        <f t="shared" si="19"/>
        <v>0</v>
      </c>
      <c r="W22" s="178">
        <f t="shared" si="19"/>
        <v>0</v>
      </c>
      <c r="X22" s="179">
        <f t="shared" si="19"/>
        <v>0</v>
      </c>
      <c r="Y22" s="211">
        <f>'t1'!M20</f>
        <v>0</v>
      </c>
      <c r="AA22" s="106"/>
      <c r="AB22" s="107"/>
      <c r="AC22" s="106"/>
      <c r="AD22" s="107"/>
      <c r="AE22" s="106"/>
      <c r="AF22" s="107"/>
      <c r="AG22" s="106"/>
      <c r="AH22" s="107"/>
      <c r="AI22" s="106"/>
      <c r="AJ22" s="107"/>
      <c r="AK22" s="106"/>
      <c r="AL22" s="107"/>
      <c r="AM22" s="106"/>
      <c r="AN22" s="186"/>
      <c r="AO22" s="106"/>
      <c r="AP22" s="186"/>
      <c r="AQ22" s="106"/>
      <c r="AR22" s="186"/>
      <c r="AS22" s="106"/>
      <c r="AT22" s="182"/>
      <c r="AU22" s="178">
        <f t="shared" si="20"/>
        <v>0</v>
      </c>
      <c r="AV22" s="179">
        <f t="shared" si="21"/>
        <v>0</v>
      </c>
      <c r="AW22" s="211">
        <f>'t1'!AQ20</f>
        <v>0</v>
      </c>
    </row>
    <row r="23" spans="1:49" ht="13.2" customHeight="1" x14ac:dyDescent="0.2">
      <c r="A23" s="70" t="str">
        <f>'t1'!A21</f>
        <v>ELEVATE PROFESSIONALITA'</v>
      </c>
      <c r="B23" s="82" t="str">
        <f>'t1'!B21</f>
        <v>0EP981</v>
      </c>
      <c r="C23" s="226">
        <f t="shared" ref="C23:L27" si="22">ROUND(AA23,0)</f>
        <v>0</v>
      </c>
      <c r="D23" s="227">
        <f t="shared" si="22"/>
        <v>0</v>
      </c>
      <c r="E23" s="226">
        <f t="shared" si="22"/>
        <v>0</v>
      </c>
      <c r="F23" s="227">
        <f t="shared" si="22"/>
        <v>0</v>
      </c>
      <c r="G23" s="226">
        <f t="shared" si="22"/>
        <v>0</v>
      </c>
      <c r="H23" s="227">
        <f t="shared" si="22"/>
        <v>0</v>
      </c>
      <c r="I23" s="226">
        <f t="shared" si="22"/>
        <v>0</v>
      </c>
      <c r="J23" s="227">
        <f t="shared" si="22"/>
        <v>0</v>
      </c>
      <c r="K23" s="226">
        <f t="shared" si="22"/>
        <v>0</v>
      </c>
      <c r="L23" s="227">
        <f t="shared" si="22"/>
        <v>0</v>
      </c>
      <c r="M23" s="226">
        <f t="shared" ref="M23:M27" si="23">ROUND(AK23,0)</f>
        <v>0</v>
      </c>
      <c r="N23" s="227">
        <f t="shared" ref="N23:N27" si="24">ROUND(AL23,0)</f>
        <v>0</v>
      </c>
      <c r="O23" s="226">
        <f t="shared" ref="O23:O27" si="25">ROUND(AM23,0)</f>
        <v>0</v>
      </c>
      <c r="P23" s="228">
        <f t="shared" ref="P23:P27" si="26">ROUND(AN23,0)</f>
        <v>0</v>
      </c>
      <c r="Q23" s="226">
        <f t="shared" ref="Q23:Q27" si="27">ROUND(AO23,0)</f>
        <v>0</v>
      </c>
      <c r="R23" s="228">
        <f t="shared" ref="R23:R27" si="28">ROUND(AP23,0)</f>
        <v>0</v>
      </c>
      <c r="S23" s="226">
        <f t="shared" ref="S23:S27" si="29">ROUND(AQ23,0)</f>
        <v>0</v>
      </c>
      <c r="T23" s="228">
        <f t="shared" ref="T23:T27" si="30">ROUND(AR23,0)</f>
        <v>0</v>
      </c>
      <c r="U23" s="226">
        <f t="shared" ref="U23:U27" si="31">ROUND(AS23,0)</f>
        <v>0</v>
      </c>
      <c r="V23" s="229">
        <f t="shared" ref="V23:X27" si="32">ROUND(AT23,0)</f>
        <v>0</v>
      </c>
      <c r="W23" s="178">
        <f t="shared" si="32"/>
        <v>0</v>
      </c>
      <c r="X23" s="179">
        <f t="shared" si="32"/>
        <v>0</v>
      </c>
      <c r="Y23" s="211">
        <f>'t1'!M21</f>
        <v>0</v>
      </c>
      <c r="AA23" s="106"/>
      <c r="AB23" s="107"/>
      <c r="AC23" s="106"/>
      <c r="AD23" s="107"/>
      <c r="AE23" s="106"/>
      <c r="AF23" s="107"/>
      <c r="AG23" s="106"/>
      <c r="AH23" s="107"/>
      <c r="AI23" s="106"/>
      <c r="AJ23" s="107"/>
      <c r="AK23" s="106"/>
      <c r="AL23" s="107"/>
      <c r="AM23" s="106"/>
      <c r="AN23" s="186"/>
      <c r="AO23" s="106"/>
      <c r="AP23" s="186"/>
      <c r="AQ23" s="106"/>
      <c r="AR23" s="186"/>
      <c r="AS23" s="106"/>
      <c r="AT23" s="182"/>
      <c r="AU23" s="178">
        <f t="shared" si="20"/>
        <v>0</v>
      </c>
      <c r="AV23" s="179">
        <f t="shared" si="21"/>
        <v>0</v>
      </c>
      <c r="AW23" s="211">
        <f>'t1'!AQ21</f>
        <v>0</v>
      </c>
    </row>
    <row r="24" spans="1:49" ht="13.2" customHeight="1" x14ac:dyDescent="0.2">
      <c r="A24" s="70" t="str">
        <f>'t1'!A22</f>
        <v>FUNZIONARI</v>
      </c>
      <c r="B24" s="82" t="str">
        <f>'t1'!B22</f>
        <v>0FZ000</v>
      </c>
      <c r="C24" s="226">
        <f t="shared" si="22"/>
        <v>0</v>
      </c>
      <c r="D24" s="227">
        <f t="shared" si="22"/>
        <v>69</v>
      </c>
      <c r="E24" s="226">
        <f t="shared" si="22"/>
        <v>0</v>
      </c>
      <c r="F24" s="227">
        <f t="shared" si="22"/>
        <v>0</v>
      </c>
      <c r="G24" s="226">
        <f t="shared" si="22"/>
        <v>0</v>
      </c>
      <c r="H24" s="227">
        <f t="shared" si="22"/>
        <v>0</v>
      </c>
      <c r="I24" s="226">
        <f t="shared" si="22"/>
        <v>0</v>
      </c>
      <c r="J24" s="227">
        <f t="shared" si="22"/>
        <v>0</v>
      </c>
      <c r="K24" s="226">
        <f t="shared" si="22"/>
        <v>0</v>
      </c>
      <c r="L24" s="227">
        <f t="shared" si="22"/>
        <v>0</v>
      </c>
      <c r="M24" s="226">
        <f t="shared" si="23"/>
        <v>0</v>
      </c>
      <c r="N24" s="227">
        <f t="shared" si="24"/>
        <v>0</v>
      </c>
      <c r="O24" s="226">
        <f t="shared" si="25"/>
        <v>0</v>
      </c>
      <c r="P24" s="228">
        <f t="shared" si="26"/>
        <v>0</v>
      </c>
      <c r="Q24" s="226">
        <f t="shared" si="27"/>
        <v>0</v>
      </c>
      <c r="R24" s="228">
        <f t="shared" si="28"/>
        <v>0</v>
      </c>
      <c r="S24" s="226">
        <f t="shared" si="29"/>
        <v>0</v>
      </c>
      <c r="T24" s="228">
        <f t="shared" si="30"/>
        <v>2</v>
      </c>
      <c r="U24" s="226">
        <f t="shared" si="31"/>
        <v>0</v>
      </c>
      <c r="V24" s="229">
        <f t="shared" si="32"/>
        <v>0</v>
      </c>
      <c r="W24" s="178">
        <f t="shared" si="32"/>
        <v>0</v>
      </c>
      <c r="X24" s="179">
        <f t="shared" si="32"/>
        <v>71</v>
      </c>
      <c r="Y24" s="211">
        <f>'t1'!M22</f>
        <v>2</v>
      </c>
      <c r="AA24" s="106"/>
      <c r="AB24" s="107">
        <f>34+35</f>
        <v>69</v>
      </c>
      <c r="AC24" s="106"/>
      <c r="AD24" s="107"/>
      <c r="AE24" s="106"/>
      <c r="AF24" s="107"/>
      <c r="AG24" s="106"/>
      <c r="AH24" s="107"/>
      <c r="AI24" s="106"/>
      <c r="AJ24" s="107"/>
      <c r="AK24" s="106"/>
      <c r="AL24" s="107"/>
      <c r="AM24" s="106"/>
      <c r="AN24" s="186"/>
      <c r="AO24" s="106"/>
      <c r="AP24" s="186"/>
      <c r="AQ24" s="106"/>
      <c r="AR24" s="186">
        <v>2</v>
      </c>
      <c r="AS24" s="106"/>
      <c r="AT24" s="182"/>
      <c r="AU24" s="178">
        <f t="shared" si="20"/>
        <v>0</v>
      </c>
      <c r="AV24" s="179">
        <f t="shared" si="21"/>
        <v>71</v>
      </c>
      <c r="AW24" s="211">
        <f>'t1'!AQ22</f>
        <v>0</v>
      </c>
    </row>
    <row r="25" spans="1:49" ht="13.2" customHeight="1" x14ac:dyDescent="0.2">
      <c r="A25" s="70" t="str">
        <f>'t1'!A23</f>
        <v>ASSISTENTI</v>
      </c>
      <c r="B25" s="82" t="str">
        <f>'t1'!B23</f>
        <v>0AS000</v>
      </c>
      <c r="C25" s="226">
        <f t="shared" si="22"/>
        <v>0</v>
      </c>
      <c r="D25" s="227">
        <f t="shared" si="22"/>
        <v>59</v>
      </c>
      <c r="E25" s="226">
        <f t="shared" si="22"/>
        <v>0</v>
      </c>
      <c r="F25" s="227">
        <f t="shared" si="22"/>
        <v>3</v>
      </c>
      <c r="G25" s="226">
        <f t="shared" si="22"/>
        <v>0</v>
      </c>
      <c r="H25" s="227">
        <f t="shared" si="22"/>
        <v>0</v>
      </c>
      <c r="I25" s="226">
        <f t="shared" si="22"/>
        <v>0</v>
      </c>
      <c r="J25" s="227">
        <f t="shared" si="22"/>
        <v>2</v>
      </c>
      <c r="K25" s="226">
        <f t="shared" si="22"/>
        <v>0</v>
      </c>
      <c r="L25" s="227">
        <f t="shared" si="22"/>
        <v>0</v>
      </c>
      <c r="M25" s="226">
        <f t="shared" si="23"/>
        <v>0</v>
      </c>
      <c r="N25" s="227">
        <f t="shared" si="24"/>
        <v>8</v>
      </c>
      <c r="O25" s="226">
        <f t="shared" si="25"/>
        <v>0</v>
      </c>
      <c r="P25" s="228">
        <f t="shared" si="26"/>
        <v>0</v>
      </c>
      <c r="Q25" s="226">
        <f t="shared" si="27"/>
        <v>0</v>
      </c>
      <c r="R25" s="228">
        <f t="shared" si="28"/>
        <v>0</v>
      </c>
      <c r="S25" s="226">
        <f t="shared" si="29"/>
        <v>0</v>
      </c>
      <c r="T25" s="228">
        <f t="shared" si="30"/>
        <v>0</v>
      </c>
      <c r="U25" s="226">
        <f t="shared" si="31"/>
        <v>0</v>
      </c>
      <c r="V25" s="229">
        <f t="shared" si="32"/>
        <v>0</v>
      </c>
      <c r="W25" s="178">
        <f t="shared" si="32"/>
        <v>0</v>
      </c>
      <c r="X25" s="179">
        <f t="shared" si="32"/>
        <v>72</v>
      </c>
      <c r="Y25" s="211">
        <f>'t1'!M23</f>
        <v>2</v>
      </c>
      <c r="AA25" s="106"/>
      <c r="AB25" s="107">
        <f>25+34</f>
        <v>59</v>
      </c>
      <c r="AC25" s="106"/>
      <c r="AD25" s="107">
        <v>3</v>
      </c>
      <c r="AE25" s="106"/>
      <c r="AF25" s="107"/>
      <c r="AG25" s="106"/>
      <c r="AH25" s="107">
        <v>2</v>
      </c>
      <c r="AI25" s="106"/>
      <c r="AJ25" s="107"/>
      <c r="AK25" s="106"/>
      <c r="AL25" s="107">
        <v>8</v>
      </c>
      <c r="AM25" s="106"/>
      <c r="AN25" s="186"/>
      <c r="AO25" s="106"/>
      <c r="AP25" s="186"/>
      <c r="AQ25" s="106"/>
      <c r="AR25" s="186"/>
      <c r="AS25" s="106"/>
      <c r="AT25" s="182"/>
      <c r="AU25" s="178">
        <f t="shared" si="20"/>
        <v>0</v>
      </c>
      <c r="AV25" s="179">
        <f t="shared" si="21"/>
        <v>72</v>
      </c>
      <c r="AW25" s="211">
        <f>'t1'!AQ23</f>
        <v>0</v>
      </c>
    </row>
    <row r="26" spans="1:49" ht="13.2" customHeight="1" x14ac:dyDescent="0.2">
      <c r="A26" s="70" t="str">
        <f>'t1'!A24</f>
        <v>OPERATORI</v>
      </c>
      <c r="B26" s="82" t="str">
        <f>'t1'!B24</f>
        <v>0OP000</v>
      </c>
      <c r="C26" s="226">
        <f t="shared" si="22"/>
        <v>0</v>
      </c>
      <c r="D26" s="227">
        <f t="shared" si="22"/>
        <v>0</v>
      </c>
      <c r="E26" s="226">
        <f t="shared" si="22"/>
        <v>0</v>
      </c>
      <c r="F26" s="227">
        <f t="shared" si="22"/>
        <v>0</v>
      </c>
      <c r="G26" s="226">
        <f t="shared" si="22"/>
        <v>0</v>
      </c>
      <c r="H26" s="227">
        <f t="shared" si="22"/>
        <v>0</v>
      </c>
      <c r="I26" s="226">
        <f t="shared" si="22"/>
        <v>0</v>
      </c>
      <c r="J26" s="227">
        <f t="shared" si="22"/>
        <v>0</v>
      </c>
      <c r="K26" s="226">
        <f t="shared" si="22"/>
        <v>0</v>
      </c>
      <c r="L26" s="227">
        <f t="shared" si="22"/>
        <v>0</v>
      </c>
      <c r="M26" s="226">
        <f t="shared" si="23"/>
        <v>0</v>
      </c>
      <c r="N26" s="227">
        <f t="shared" si="24"/>
        <v>0</v>
      </c>
      <c r="O26" s="226">
        <f t="shared" si="25"/>
        <v>0</v>
      </c>
      <c r="P26" s="228">
        <f t="shared" si="26"/>
        <v>0</v>
      </c>
      <c r="Q26" s="226">
        <f t="shared" si="27"/>
        <v>0</v>
      </c>
      <c r="R26" s="228">
        <f t="shared" si="28"/>
        <v>0</v>
      </c>
      <c r="S26" s="226">
        <f t="shared" si="29"/>
        <v>0</v>
      </c>
      <c r="T26" s="228">
        <f t="shared" si="30"/>
        <v>0</v>
      </c>
      <c r="U26" s="226">
        <f t="shared" si="31"/>
        <v>0</v>
      </c>
      <c r="V26" s="229">
        <f t="shared" si="32"/>
        <v>0</v>
      </c>
      <c r="W26" s="178">
        <f t="shared" si="32"/>
        <v>0</v>
      </c>
      <c r="X26" s="179">
        <f t="shared" si="32"/>
        <v>0</v>
      </c>
      <c r="Y26" s="211">
        <f>'t1'!M24</f>
        <v>0</v>
      </c>
      <c r="AA26" s="106"/>
      <c r="AB26" s="107"/>
      <c r="AC26" s="106"/>
      <c r="AD26" s="107"/>
      <c r="AE26" s="106"/>
      <c r="AF26" s="107"/>
      <c r="AG26" s="106"/>
      <c r="AH26" s="107"/>
      <c r="AI26" s="106"/>
      <c r="AJ26" s="107"/>
      <c r="AK26" s="106"/>
      <c r="AL26" s="107"/>
      <c r="AM26" s="106"/>
      <c r="AN26" s="186"/>
      <c r="AO26" s="106"/>
      <c r="AP26" s="186"/>
      <c r="AQ26" s="106"/>
      <c r="AR26" s="186"/>
      <c r="AS26" s="106"/>
      <c r="AT26" s="182"/>
      <c r="AU26" s="178">
        <f t="shared" si="20"/>
        <v>0</v>
      </c>
      <c r="AV26" s="179">
        <f t="shared" si="21"/>
        <v>0</v>
      </c>
      <c r="AW26" s="211">
        <f>'t1'!AQ24</f>
        <v>0</v>
      </c>
    </row>
    <row r="27" spans="1:49" ht="13.2" customHeight="1" thickBot="1" x14ac:dyDescent="0.25">
      <c r="A27" s="70" t="str">
        <f>'t1'!A25</f>
        <v>CONTRATTISTI</v>
      </c>
      <c r="B27" s="82" t="str">
        <f>'t1'!B25</f>
        <v>000061</v>
      </c>
      <c r="C27" s="226">
        <f t="shared" si="22"/>
        <v>0</v>
      </c>
      <c r="D27" s="227">
        <f t="shared" si="22"/>
        <v>0</v>
      </c>
      <c r="E27" s="226">
        <f t="shared" si="22"/>
        <v>0</v>
      </c>
      <c r="F27" s="227">
        <f t="shared" si="22"/>
        <v>0</v>
      </c>
      <c r="G27" s="226">
        <f t="shared" si="22"/>
        <v>0</v>
      </c>
      <c r="H27" s="227">
        <f t="shared" si="22"/>
        <v>0</v>
      </c>
      <c r="I27" s="226">
        <f t="shared" si="22"/>
        <v>0</v>
      </c>
      <c r="J27" s="227">
        <f t="shared" si="22"/>
        <v>0</v>
      </c>
      <c r="K27" s="226">
        <f t="shared" si="22"/>
        <v>0</v>
      </c>
      <c r="L27" s="227">
        <f t="shared" si="22"/>
        <v>0</v>
      </c>
      <c r="M27" s="226">
        <f t="shared" si="23"/>
        <v>0</v>
      </c>
      <c r="N27" s="227">
        <f t="shared" si="24"/>
        <v>0</v>
      </c>
      <c r="O27" s="226">
        <f t="shared" si="25"/>
        <v>0</v>
      </c>
      <c r="P27" s="228">
        <f t="shared" si="26"/>
        <v>0</v>
      </c>
      <c r="Q27" s="226">
        <f t="shared" si="27"/>
        <v>0</v>
      </c>
      <c r="R27" s="228">
        <f t="shared" si="28"/>
        <v>0</v>
      </c>
      <c r="S27" s="226">
        <f t="shared" si="29"/>
        <v>0</v>
      </c>
      <c r="T27" s="228">
        <f t="shared" si="30"/>
        <v>0</v>
      </c>
      <c r="U27" s="226">
        <f t="shared" si="31"/>
        <v>0</v>
      </c>
      <c r="V27" s="229">
        <f t="shared" si="32"/>
        <v>0</v>
      </c>
      <c r="W27" s="178">
        <f t="shared" si="32"/>
        <v>0</v>
      </c>
      <c r="X27" s="179">
        <f t="shared" si="32"/>
        <v>0</v>
      </c>
      <c r="Y27" s="211">
        <f>'t1'!M25</f>
        <v>0</v>
      </c>
      <c r="AA27" s="106"/>
      <c r="AB27" s="107"/>
      <c r="AC27" s="106"/>
      <c r="AD27" s="107"/>
      <c r="AE27" s="106"/>
      <c r="AF27" s="107"/>
      <c r="AG27" s="106"/>
      <c r="AH27" s="107"/>
      <c r="AI27" s="106"/>
      <c r="AJ27" s="107"/>
      <c r="AK27" s="106"/>
      <c r="AL27" s="107"/>
      <c r="AM27" s="106"/>
      <c r="AN27" s="186"/>
      <c r="AO27" s="106"/>
      <c r="AP27" s="186"/>
      <c r="AQ27" s="106"/>
      <c r="AR27" s="186"/>
      <c r="AS27" s="106"/>
      <c r="AT27" s="182"/>
      <c r="AU27" s="178">
        <f t="shared" si="20"/>
        <v>0</v>
      </c>
      <c r="AV27" s="179">
        <f t="shared" si="21"/>
        <v>0</v>
      </c>
      <c r="AW27" s="211">
        <f>'t1'!AQ25</f>
        <v>0</v>
      </c>
    </row>
    <row r="28" spans="1:49" ht="13.2" customHeight="1" thickTop="1" thickBot="1" x14ac:dyDescent="0.25">
      <c r="A28" s="19" t="s">
        <v>61</v>
      </c>
      <c r="B28" s="191"/>
      <c r="C28" s="161">
        <f t="shared" ref="C28:X28" si="33">SUM(C8:C27)</f>
        <v>0</v>
      </c>
      <c r="D28" s="162">
        <f t="shared" si="33"/>
        <v>128</v>
      </c>
      <c r="E28" s="161">
        <f t="shared" si="33"/>
        <v>0</v>
      </c>
      <c r="F28" s="162">
        <f t="shared" si="33"/>
        <v>3</v>
      </c>
      <c r="G28" s="161">
        <f t="shared" si="33"/>
        <v>0</v>
      </c>
      <c r="H28" s="162">
        <f t="shared" si="33"/>
        <v>0</v>
      </c>
      <c r="I28" s="161">
        <f t="shared" si="33"/>
        <v>0</v>
      </c>
      <c r="J28" s="162">
        <f t="shared" si="33"/>
        <v>2</v>
      </c>
      <c r="K28" s="161">
        <f t="shared" si="33"/>
        <v>0</v>
      </c>
      <c r="L28" s="162">
        <f t="shared" si="33"/>
        <v>0</v>
      </c>
      <c r="M28" s="161">
        <f t="shared" si="33"/>
        <v>0</v>
      </c>
      <c r="N28" s="162">
        <f t="shared" si="33"/>
        <v>8</v>
      </c>
      <c r="O28" s="161">
        <f t="shared" si="33"/>
        <v>0</v>
      </c>
      <c r="P28" s="187">
        <f t="shared" si="33"/>
        <v>0</v>
      </c>
      <c r="Q28" s="161">
        <f t="shared" si="33"/>
        <v>0</v>
      </c>
      <c r="R28" s="187">
        <f t="shared" si="33"/>
        <v>0</v>
      </c>
      <c r="S28" s="161">
        <f t="shared" si="33"/>
        <v>0</v>
      </c>
      <c r="T28" s="187">
        <f t="shared" si="33"/>
        <v>2</v>
      </c>
      <c r="U28" s="161">
        <f t="shared" si="33"/>
        <v>0</v>
      </c>
      <c r="V28" s="183">
        <f t="shared" si="33"/>
        <v>0</v>
      </c>
      <c r="W28" s="161">
        <f t="shared" si="33"/>
        <v>0</v>
      </c>
      <c r="X28" s="163">
        <f t="shared" si="33"/>
        <v>143</v>
      </c>
      <c r="Y28" s="211"/>
      <c r="AA28" s="161">
        <f t="shared" ref="AA28:AV28" si="34">SUM(AA8:AA27)</f>
        <v>0</v>
      </c>
      <c r="AB28" s="162">
        <f t="shared" si="34"/>
        <v>128</v>
      </c>
      <c r="AC28" s="161">
        <f t="shared" si="34"/>
        <v>0</v>
      </c>
      <c r="AD28" s="162">
        <f t="shared" si="34"/>
        <v>3</v>
      </c>
      <c r="AE28" s="161">
        <f t="shared" si="34"/>
        <v>0</v>
      </c>
      <c r="AF28" s="162">
        <f t="shared" si="34"/>
        <v>0</v>
      </c>
      <c r="AG28" s="161">
        <f t="shared" si="34"/>
        <v>0</v>
      </c>
      <c r="AH28" s="162">
        <f t="shared" si="34"/>
        <v>2</v>
      </c>
      <c r="AI28" s="161">
        <f t="shared" si="34"/>
        <v>0</v>
      </c>
      <c r="AJ28" s="162">
        <f t="shared" si="34"/>
        <v>0</v>
      </c>
      <c r="AK28" s="161">
        <f t="shared" si="34"/>
        <v>0</v>
      </c>
      <c r="AL28" s="162">
        <f t="shared" si="34"/>
        <v>8</v>
      </c>
      <c r="AM28" s="161">
        <f t="shared" si="34"/>
        <v>0</v>
      </c>
      <c r="AN28" s="187">
        <f t="shared" si="34"/>
        <v>0</v>
      </c>
      <c r="AO28" s="161">
        <f t="shared" si="34"/>
        <v>0</v>
      </c>
      <c r="AP28" s="187">
        <f t="shared" si="34"/>
        <v>0</v>
      </c>
      <c r="AQ28" s="161">
        <f t="shared" si="34"/>
        <v>0</v>
      </c>
      <c r="AR28" s="187">
        <f t="shared" si="34"/>
        <v>2</v>
      </c>
      <c r="AS28" s="161">
        <f t="shared" si="34"/>
        <v>0</v>
      </c>
      <c r="AT28" s="183">
        <f t="shared" si="34"/>
        <v>0</v>
      </c>
      <c r="AU28" s="161">
        <f t="shared" si="34"/>
        <v>0</v>
      </c>
      <c r="AV28" s="163">
        <f t="shared" si="34"/>
        <v>143</v>
      </c>
      <c r="AW28" s="211"/>
    </row>
    <row r="29" spans="1:49" ht="17.25" customHeight="1" x14ac:dyDescent="0.2">
      <c r="A29" s="2" t="str">
        <f>'t1'!$A$27</f>
        <v>(a) personale a tempo indeterminato al quale viene applicato un contratto di lavoro di tipo privatistico (es.:tipografico,chimico,edile,metalmeccanico,portierato, ecc.)</v>
      </c>
      <c r="B29" s="1"/>
      <c r="C29" s="2"/>
      <c r="D29" s="2"/>
      <c r="E29" s="2"/>
      <c r="F29" s="2"/>
      <c r="G29" s="2"/>
      <c r="I29" s="2"/>
      <c r="Y29" s="211"/>
      <c r="AA29" s="2"/>
      <c r="AB29" s="2"/>
      <c r="AC29" s="2"/>
      <c r="AD29" s="2"/>
      <c r="AE29" s="2"/>
      <c r="AG29" s="2"/>
      <c r="AW29" s="211"/>
    </row>
    <row r="30" spans="1:49" x14ac:dyDescent="0.2">
      <c r="A30" s="2"/>
    </row>
  </sheetData>
  <sheetProtection algorithmName="SHA-512" hashValue="5J2ZzYwwpUKl7NIIisvogs3GpZzWRQf5QGakZqd42rRmR/kHcd+kQa9kMzO/EJkdYa83Rd2iSkt/kcWi8LsMiA==" saltValue="dRUMdCbvreRiKN4pVg4rRw==" spinCount="100000" sheet="1" formatColumns="0" selectLockedCells="1"/>
  <mergeCells count="43">
    <mergeCell ref="C5:D5"/>
    <mergeCell ref="E5:F5"/>
    <mergeCell ref="E4:F4"/>
    <mergeCell ref="G2:H2"/>
    <mergeCell ref="G4:H4"/>
    <mergeCell ref="G5:H5"/>
    <mergeCell ref="M5:N5"/>
    <mergeCell ref="O4:P4"/>
    <mergeCell ref="I5:J5"/>
    <mergeCell ref="K4:L4"/>
    <mergeCell ref="I2:J2"/>
    <mergeCell ref="K5:L5"/>
    <mergeCell ref="AG5:AH5"/>
    <mergeCell ref="M4:N4"/>
    <mergeCell ref="O5:P5"/>
    <mergeCell ref="Q5:R5"/>
    <mergeCell ref="AS5:AT5"/>
    <mergeCell ref="AA5:AB5"/>
    <mergeCell ref="AC5:AD5"/>
    <mergeCell ref="AE5:AF5"/>
    <mergeCell ref="AQ5:AR5"/>
    <mergeCell ref="S5:T5"/>
    <mergeCell ref="AM5:AN5"/>
    <mergeCell ref="AO5:AP5"/>
    <mergeCell ref="AI5:AJ5"/>
    <mergeCell ref="AK5:AL5"/>
    <mergeCell ref="AC4:AD4"/>
    <mergeCell ref="U5:V5"/>
    <mergeCell ref="A1:AV1"/>
    <mergeCell ref="AK4:AL4"/>
    <mergeCell ref="AM4:AN4"/>
    <mergeCell ref="AO4:AP4"/>
    <mergeCell ref="AS4:AT4"/>
    <mergeCell ref="AQ4:AR4"/>
    <mergeCell ref="S4:T4"/>
    <mergeCell ref="AI4:AJ4"/>
    <mergeCell ref="AE2:AF2"/>
    <mergeCell ref="AG2:AH2"/>
    <mergeCell ref="AE4:AF4"/>
    <mergeCell ref="AG4:AH4"/>
    <mergeCell ref="I4:J4"/>
    <mergeCell ref="Q4:R4"/>
    <mergeCell ref="U4:V4"/>
  </mergeCells>
  <phoneticPr fontId="19" type="noConversion"/>
  <conditionalFormatting sqref="A8:X27 AA8:AV27">
    <cfRule type="expression" dxfId="1" priority="5" stopIfTrue="1">
      <formula>$Y8&gt;0</formula>
    </cfRule>
  </conditionalFormatting>
  <printOptions horizontalCentered="1" verticalCentered="1"/>
  <pageMargins left="0" right="0" top="0.19685039370078741" bottom="0.15748031496062992" header="0.15748031496062992" footer="0.19685039370078741"/>
  <pageSetup paperSize="9" scale="70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oglio19"/>
  <dimension ref="A1:AQ30"/>
  <sheetViews>
    <sheetView showGridLines="0" zoomScaleNormal="100" workbookViewId="0">
      <pane xSplit="2" ySplit="5" topLeftCell="AA16" activePane="bottomRight" state="frozen"/>
      <selection pane="topRight" activeCell="C4" sqref="C4:C6"/>
      <selection pane="bottomLeft" activeCell="C4" sqref="C4:C6"/>
      <selection pane="bottomRight" activeCell="AG23" sqref="AG23"/>
    </sheetView>
  </sheetViews>
  <sheetFormatPr defaultColWidth="9.28515625" defaultRowHeight="10.199999999999999" x14ac:dyDescent="0.2"/>
  <cols>
    <col min="1" max="1" width="39.7109375" style="2" customWidth="1"/>
    <col min="2" max="2" width="11" style="1" customWidth="1"/>
    <col min="3" max="3" width="14.7109375" style="2" hidden="1" customWidth="1"/>
    <col min="4" max="11" width="16.7109375" style="2" hidden="1" customWidth="1"/>
    <col min="12" max="12" width="6.140625" style="2" hidden="1" customWidth="1"/>
    <col min="13" max="13" width="10" style="236" hidden="1" customWidth="1"/>
    <col min="14" max="26" width="9.28515625" style="2" hidden="1" customWidth="1"/>
    <col min="27" max="27" width="14.7109375" style="2" customWidth="1"/>
    <col min="28" max="35" width="16.7109375" style="2" customWidth="1"/>
    <col min="36" max="36" width="6.140625" style="2" hidden="1" customWidth="1"/>
    <col min="37" max="37" width="0" style="2" hidden="1" customWidth="1"/>
    <col min="38" max="38" width="9.28515625" style="2"/>
    <col min="39" max="42" width="0" style="2" hidden="1" customWidth="1"/>
    <col min="43" max="43" width="39.7109375" style="2" customWidth="1"/>
    <col min="44" max="16384" width="9.28515625" style="2"/>
  </cols>
  <sheetData>
    <row r="1" spans="1:43" ht="33" customHeight="1" x14ac:dyDescent="0.2">
      <c r="A1" s="386" t="str">
        <f>'t1'!A1</f>
        <v>ENTI PUBBLICI NON ECONOMICI - anno 2023</v>
      </c>
      <c r="B1" s="386"/>
      <c r="C1" s="386"/>
      <c r="D1" s="386"/>
      <c r="E1" s="386"/>
      <c r="F1" s="386"/>
      <c r="G1" s="386"/>
      <c r="H1" s="386"/>
      <c r="I1" s="386"/>
      <c r="J1" s="386"/>
      <c r="K1" s="386"/>
      <c r="L1" s="386"/>
      <c r="M1" s="386"/>
      <c r="N1" s="386"/>
      <c r="O1" s="386"/>
      <c r="P1" s="386"/>
      <c r="Q1" s="386"/>
      <c r="R1" s="386"/>
      <c r="S1" s="386"/>
      <c r="T1" s="386"/>
      <c r="U1" s="386"/>
      <c r="V1" s="386"/>
      <c r="W1" s="386"/>
      <c r="X1" s="386"/>
      <c r="Y1" s="386"/>
      <c r="Z1" s="386"/>
      <c r="AA1" s="386"/>
      <c r="AB1" s="386"/>
      <c r="AC1" s="386"/>
      <c r="AD1" s="386"/>
      <c r="AE1" s="386"/>
      <c r="AF1" s="386"/>
      <c r="AG1" s="386"/>
      <c r="AH1" s="386"/>
      <c r="AI1" s="386"/>
      <c r="AJ1" s="198"/>
      <c r="AL1"/>
    </row>
    <row r="2" spans="1:43" ht="27" customHeight="1" thickBot="1" x14ac:dyDescent="0.25">
      <c r="A2" s="4"/>
      <c r="I2" s="410"/>
      <c r="J2" s="410"/>
      <c r="K2" s="410"/>
      <c r="L2" s="426"/>
      <c r="AG2" s="410"/>
      <c r="AH2" s="410"/>
      <c r="AI2" s="410"/>
      <c r="AJ2" s="426"/>
    </row>
    <row r="3" spans="1:43" ht="10.8" thickBot="1" x14ac:dyDescent="0.25">
      <c r="A3" s="6"/>
      <c r="B3" s="7"/>
      <c r="C3" s="291"/>
      <c r="D3" s="8"/>
      <c r="E3" s="8"/>
      <c r="F3" s="8"/>
      <c r="G3" s="8"/>
      <c r="H3" s="8"/>
      <c r="I3" s="8"/>
      <c r="J3" s="66"/>
      <c r="K3" s="66"/>
      <c r="L3" s="197"/>
      <c r="AA3" s="291" t="s">
        <v>163</v>
      </c>
      <c r="AB3" s="8"/>
      <c r="AC3" s="8"/>
      <c r="AD3" s="8"/>
      <c r="AE3" s="8"/>
      <c r="AF3" s="8"/>
      <c r="AG3" s="8"/>
      <c r="AH3" s="66"/>
      <c r="AI3" s="66"/>
      <c r="AJ3" s="197"/>
      <c r="AL3"/>
      <c r="AM3"/>
      <c r="AN3"/>
      <c r="AO3"/>
      <c r="AP3"/>
      <c r="AQ3" s="240"/>
    </row>
    <row r="4" spans="1:43" ht="52.95" customHeight="1" thickTop="1" x14ac:dyDescent="0.2">
      <c r="A4" s="13" t="s">
        <v>121</v>
      </c>
      <c r="B4" s="67" t="s">
        <v>11</v>
      </c>
      <c r="C4" s="356" t="s">
        <v>164</v>
      </c>
      <c r="D4" s="356" t="s">
        <v>165</v>
      </c>
      <c r="E4" s="239" t="s">
        <v>166</v>
      </c>
      <c r="F4" s="356" t="s">
        <v>167</v>
      </c>
      <c r="G4" s="356" t="s">
        <v>168</v>
      </c>
      <c r="H4" s="356" t="s">
        <v>169</v>
      </c>
      <c r="I4" s="356" t="s">
        <v>170</v>
      </c>
      <c r="J4" s="356" t="s">
        <v>171</v>
      </c>
      <c r="K4" s="192" t="s">
        <v>61</v>
      </c>
      <c r="AA4" s="356" t="s">
        <v>164</v>
      </c>
      <c r="AB4" s="356" t="s">
        <v>165</v>
      </c>
      <c r="AC4" s="239" t="s">
        <v>166</v>
      </c>
      <c r="AD4" s="356" t="s">
        <v>167</v>
      </c>
      <c r="AE4" s="356" t="s">
        <v>168</v>
      </c>
      <c r="AF4" s="356" t="s">
        <v>169</v>
      </c>
      <c r="AG4" s="356" t="s">
        <v>170</v>
      </c>
      <c r="AH4" s="356" t="s">
        <v>171</v>
      </c>
      <c r="AI4" s="192" t="s">
        <v>61</v>
      </c>
      <c r="AL4" s="241" t="s">
        <v>172</v>
      </c>
      <c r="AM4" s="241"/>
      <c r="AN4" s="241"/>
      <c r="AO4" s="241"/>
      <c r="AP4" s="241"/>
      <c r="AQ4" s="427" t="s">
        <v>173</v>
      </c>
    </row>
    <row r="5" spans="1:43" s="101" customFormat="1" ht="12.6" thickBot="1" x14ac:dyDescent="0.3">
      <c r="A5" s="213" t="s">
        <v>107</v>
      </c>
      <c r="B5" s="357"/>
      <c r="C5" s="113" t="s">
        <v>174</v>
      </c>
      <c r="D5" s="113" t="s">
        <v>175</v>
      </c>
      <c r="E5" s="113" t="s">
        <v>176</v>
      </c>
      <c r="F5" s="113" t="s">
        <v>177</v>
      </c>
      <c r="G5" s="113" t="s">
        <v>178</v>
      </c>
      <c r="H5" s="113" t="s">
        <v>179</v>
      </c>
      <c r="I5" s="113" t="s">
        <v>180</v>
      </c>
      <c r="J5" s="113" t="s">
        <v>181</v>
      </c>
      <c r="K5" s="114"/>
      <c r="L5" s="244"/>
      <c r="M5" s="238"/>
      <c r="N5" s="244"/>
      <c r="O5" s="244"/>
      <c r="P5" s="244"/>
      <c r="Q5" s="244"/>
      <c r="R5" s="244"/>
      <c r="S5" s="244"/>
      <c r="T5" s="244"/>
      <c r="U5" s="244"/>
      <c r="V5" s="244"/>
      <c r="W5" s="244"/>
      <c r="X5" s="244"/>
      <c r="Y5" s="244"/>
      <c r="Z5" s="244"/>
      <c r="AA5" s="113" t="s">
        <v>174</v>
      </c>
      <c r="AB5" s="113" t="s">
        <v>175</v>
      </c>
      <c r="AC5" s="113" t="s">
        <v>176</v>
      </c>
      <c r="AD5" s="113" t="s">
        <v>177</v>
      </c>
      <c r="AE5" s="113" t="s">
        <v>178</v>
      </c>
      <c r="AF5" s="113" t="s">
        <v>179</v>
      </c>
      <c r="AG5" s="113" t="s">
        <v>180</v>
      </c>
      <c r="AH5" s="113" t="s">
        <v>181</v>
      </c>
      <c r="AI5" s="114"/>
      <c r="AJ5" s="244"/>
      <c r="AK5" s="244"/>
      <c r="AL5" s="242">
        <f>COUNTIF($AQ$6:$AQ$25,"Incongruenza")</f>
        <v>2</v>
      </c>
      <c r="AM5" s="243" t="s">
        <v>0</v>
      </c>
      <c r="AN5" s="243"/>
      <c r="AO5" s="244" t="s">
        <v>182</v>
      </c>
      <c r="AP5" s="244" t="s">
        <v>183</v>
      </c>
      <c r="AQ5" s="428"/>
    </row>
    <row r="6" spans="1:43" ht="12.75" customHeight="1" thickTop="1" thickBot="1" x14ac:dyDescent="0.25">
      <c r="A6" s="12" t="str">
        <f>'t1'!A6</f>
        <v>DIRETTORE GENERALE</v>
      </c>
      <c r="B6" s="83" t="str">
        <f>'t1'!B6</f>
        <v>0D0097</v>
      </c>
      <c r="C6" s="77">
        <f>ROUND(AA6,2)</f>
        <v>0</v>
      </c>
      <c r="D6" s="217">
        <f>ROUND(AB6,0)</f>
        <v>0</v>
      </c>
      <c r="E6" s="217">
        <f t="shared" ref="E6:G20" si="0">ROUND(AC6,0)</f>
        <v>0</v>
      </c>
      <c r="F6" s="217">
        <f t="shared" si="0"/>
        <v>0</v>
      </c>
      <c r="G6" s="217">
        <f t="shared" si="0"/>
        <v>0</v>
      </c>
      <c r="H6" s="217">
        <f t="shared" ref="H6:H20" si="1">ROUND(AF6,0)</f>
        <v>0</v>
      </c>
      <c r="I6" s="217">
        <f t="shared" ref="I6:I20" si="2">ROUND(AG6,0)</f>
        <v>0</v>
      </c>
      <c r="J6" s="230">
        <f t="shared" ref="J6:J20" si="3">ROUND(AH6,0)</f>
        <v>0</v>
      </c>
      <c r="K6" s="143">
        <f>(D6+E6+F6+G6+H6+I6)-J6</f>
        <v>0</v>
      </c>
      <c r="L6" s="210">
        <f>'t1'!M6</f>
        <v>0</v>
      </c>
      <c r="M6" s="237" t="s">
        <v>20</v>
      </c>
      <c r="AA6" s="77"/>
      <c r="AB6" s="75"/>
      <c r="AC6" s="75"/>
      <c r="AD6" s="75"/>
      <c r="AE6" s="75"/>
      <c r="AF6" s="75"/>
      <c r="AG6" s="75"/>
      <c r="AH6" s="76"/>
      <c r="AI6" s="143">
        <f>(AB6+AC6+AD6+AE6+AF6+AG6)-AH6</f>
        <v>0</v>
      </c>
      <c r="AJ6" s="210">
        <f>'t1'!AK6</f>
        <v>0</v>
      </c>
      <c r="AL6"/>
      <c r="AM6" s="2" t="s">
        <v>184</v>
      </c>
      <c r="AN6" s="2" t="s">
        <v>185</v>
      </c>
      <c r="AO6" s="245" t="str">
        <f t="shared" ref="AO6:AO25" si="4">IF($AM6="no",(IF($AC6&gt;0,"Incongruenza","OK")),(IF($AC6=0,"OK","ok")))</f>
        <v>OK</v>
      </c>
      <c r="AP6" s="246" t="str">
        <f t="shared" ref="AP6:AP25" si="5">IF($AN6="no",(IF($AD6&gt;0,"Incongruenza","OK")),(IF($AD6=0,"OK","ok")))</f>
        <v>OK</v>
      </c>
      <c r="AQ6" s="247" t="str">
        <f t="shared" ref="AQ6:AQ25" si="6">IF(AND($AM6="no",$AN6="no",$AD6&gt;0),"Sono stati inseriti importi RIA e/o Progressioni",IF(AND($AM6="no",$AN6="no",$AC6&gt;0)," ",IF(OR($AO6="Incongruenza",$AP6="Incongruenza"),"Incongruenza"," ")))</f>
        <v xml:space="preserve"> </v>
      </c>
    </row>
    <row r="7" spans="1:43" ht="12" customHeight="1" thickBot="1" x14ac:dyDescent="0.25">
      <c r="A7" s="70" t="str">
        <f>'t1'!A7</f>
        <v>DIRIGENTE I FASCIA</v>
      </c>
      <c r="B7" s="82" t="str">
        <f>'t1'!B7</f>
        <v>0D0077</v>
      </c>
      <c r="C7" s="77">
        <f t="shared" ref="C7:C20" si="7">ROUND(AA7,2)</f>
        <v>0</v>
      </c>
      <c r="D7" s="217">
        <f t="shared" ref="D7:D20" si="8">ROUND(AB7,0)</f>
        <v>0</v>
      </c>
      <c r="E7" s="217">
        <f t="shared" si="0"/>
        <v>0</v>
      </c>
      <c r="F7" s="217">
        <f t="shared" si="0"/>
        <v>0</v>
      </c>
      <c r="G7" s="217">
        <f t="shared" si="0"/>
        <v>0</v>
      </c>
      <c r="H7" s="217">
        <f t="shared" si="1"/>
        <v>0</v>
      </c>
      <c r="I7" s="217">
        <f t="shared" si="2"/>
        <v>0</v>
      </c>
      <c r="J7" s="230">
        <f t="shared" si="3"/>
        <v>0</v>
      </c>
      <c r="K7" s="143">
        <f t="shared" ref="K7:K25" si="9">(D7+E7+F7+G7+H7+I7)-J7</f>
        <v>0</v>
      </c>
      <c r="L7" s="210">
        <f>'t1'!M7</f>
        <v>0</v>
      </c>
      <c r="M7" s="237" t="s">
        <v>23</v>
      </c>
      <c r="AA7" s="77"/>
      <c r="AB7" s="75"/>
      <c r="AC7" s="75"/>
      <c r="AD7" s="75"/>
      <c r="AE7" s="75"/>
      <c r="AF7" s="75"/>
      <c r="AG7" s="75"/>
      <c r="AH7" s="76"/>
      <c r="AI7" s="143">
        <f>(AB7+AC7+AD7+AE7+AF7+AG7)-AH7</f>
        <v>0</v>
      </c>
      <c r="AJ7" s="143">
        <f>(AC7+AD7+AE7+AF7+AG7+AH7)-AI7</f>
        <v>0</v>
      </c>
      <c r="AK7" s="143">
        <f>(AD7+AE7+AF7+AG7+AH7+AI7)-AJ7</f>
        <v>0</v>
      </c>
      <c r="AM7" s="2" t="s">
        <v>184</v>
      </c>
      <c r="AN7" s="2" t="s">
        <v>185</v>
      </c>
      <c r="AO7" s="245" t="str">
        <f t="shared" si="4"/>
        <v>OK</v>
      </c>
      <c r="AP7" s="246" t="str">
        <f t="shared" si="5"/>
        <v>OK</v>
      </c>
      <c r="AQ7" s="247" t="str">
        <f t="shared" si="6"/>
        <v xml:space="preserve"> </v>
      </c>
    </row>
    <row r="8" spans="1:43" ht="12" customHeight="1" thickBot="1" x14ac:dyDescent="0.25">
      <c r="A8" s="70" t="str">
        <f>'t1'!A8</f>
        <v>DIRIGENTE I FASCIA A TEMPO DETERM.</v>
      </c>
      <c r="B8" s="82" t="str">
        <f>'t1'!B8</f>
        <v>0D0078</v>
      </c>
      <c r="C8" s="77">
        <f t="shared" si="7"/>
        <v>0</v>
      </c>
      <c r="D8" s="217">
        <f t="shared" si="8"/>
        <v>0</v>
      </c>
      <c r="E8" s="217">
        <f t="shared" si="0"/>
        <v>0</v>
      </c>
      <c r="F8" s="217">
        <f t="shared" si="0"/>
        <v>0</v>
      </c>
      <c r="G8" s="217">
        <f t="shared" si="0"/>
        <v>0</v>
      </c>
      <c r="H8" s="217">
        <f t="shared" si="1"/>
        <v>0</v>
      </c>
      <c r="I8" s="217">
        <f t="shared" si="2"/>
        <v>0</v>
      </c>
      <c r="J8" s="230">
        <f t="shared" si="3"/>
        <v>0</v>
      </c>
      <c r="K8" s="143">
        <f t="shared" si="9"/>
        <v>0</v>
      </c>
      <c r="L8" s="210">
        <f>'t1'!M8</f>
        <v>0</v>
      </c>
      <c r="M8" s="237" t="s">
        <v>23</v>
      </c>
      <c r="AA8" s="77"/>
      <c r="AB8" s="75"/>
      <c r="AC8" s="75"/>
      <c r="AD8" s="75"/>
      <c r="AE8" s="75"/>
      <c r="AF8" s="75"/>
      <c r="AG8" s="75"/>
      <c r="AH8" s="76"/>
      <c r="AI8" s="143">
        <f t="shared" ref="AI8:AI25" si="10">(AB8+AC8+AD8+AE8+AF8+AG8)-AH8</f>
        <v>0</v>
      </c>
      <c r="AJ8" s="210">
        <f>'t1'!AK8</f>
        <v>0</v>
      </c>
      <c r="AM8" s="2" t="s">
        <v>184</v>
      </c>
      <c r="AN8" s="2" t="s">
        <v>185</v>
      </c>
      <c r="AO8" s="245" t="str">
        <f t="shared" si="4"/>
        <v>OK</v>
      </c>
      <c r="AP8" s="246" t="str">
        <f t="shared" si="5"/>
        <v>OK</v>
      </c>
      <c r="AQ8" s="247" t="str">
        <f t="shared" si="6"/>
        <v xml:space="preserve"> </v>
      </c>
    </row>
    <row r="9" spans="1:43" ht="12" customHeight="1" thickBot="1" x14ac:dyDescent="0.25">
      <c r="A9" s="70" t="str">
        <f>'t1'!A9</f>
        <v>DIRIGENTE II FASCIA</v>
      </c>
      <c r="B9" s="82" t="str">
        <f>'t1'!B9</f>
        <v>0D0079</v>
      </c>
      <c r="C9" s="77">
        <f t="shared" si="7"/>
        <v>0</v>
      </c>
      <c r="D9" s="217">
        <f t="shared" si="8"/>
        <v>0</v>
      </c>
      <c r="E9" s="217">
        <f t="shared" si="0"/>
        <v>0</v>
      </c>
      <c r="F9" s="217">
        <f t="shared" si="0"/>
        <v>0</v>
      </c>
      <c r="G9" s="217">
        <f t="shared" si="0"/>
        <v>0</v>
      </c>
      <c r="H9" s="217">
        <f t="shared" si="1"/>
        <v>0</v>
      </c>
      <c r="I9" s="217">
        <f t="shared" si="2"/>
        <v>0</v>
      </c>
      <c r="J9" s="230">
        <f t="shared" si="3"/>
        <v>0</v>
      </c>
      <c r="K9" s="143">
        <f t="shared" si="9"/>
        <v>0</v>
      </c>
      <c r="L9" s="210">
        <f>'t1'!M9</f>
        <v>0</v>
      </c>
      <c r="M9" s="237" t="s">
        <v>28</v>
      </c>
      <c r="AA9" s="77"/>
      <c r="AB9" s="290"/>
      <c r="AC9" s="75"/>
      <c r="AD9" s="75"/>
      <c r="AE9" s="75"/>
      <c r="AF9" s="75"/>
      <c r="AG9" s="75"/>
      <c r="AH9" s="76"/>
      <c r="AI9" s="143">
        <f t="shared" si="10"/>
        <v>0</v>
      </c>
      <c r="AJ9" s="210">
        <f>'t1'!AK9</f>
        <v>0</v>
      </c>
      <c r="AM9" s="2" t="s">
        <v>184</v>
      </c>
      <c r="AN9" s="2" t="s">
        <v>185</v>
      </c>
      <c r="AO9" s="245" t="str">
        <f t="shared" si="4"/>
        <v>OK</v>
      </c>
      <c r="AP9" s="246" t="str">
        <f t="shared" si="5"/>
        <v>OK</v>
      </c>
      <c r="AQ9" s="247" t="str">
        <f t="shared" si="6"/>
        <v xml:space="preserve"> </v>
      </c>
    </row>
    <row r="10" spans="1:43" ht="12" customHeight="1" thickBot="1" x14ac:dyDescent="0.25">
      <c r="A10" s="70" t="str">
        <f>'t1'!A10</f>
        <v>DIRIGENTE II FASCIA A TEMPO DETERM.</v>
      </c>
      <c r="B10" s="82" t="str">
        <f>'t1'!B10</f>
        <v>0D0080</v>
      </c>
      <c r="C10" s="77">
        <f t="shared" si="7"/>
        <v>0</v>
      </c>
      <c r="D10" s="217">
        <f t="shared" si="8"/>
        <v>0</v>
      </c>
      <c r="E10" s="217">
        <f t="shared" si="0"/>
        <v>0</v>
      </c>
      <c r="F10" s="217">
        <f t="shared" si="0"/>
        <v>0</v>
      </c>
      <c r="G10" s="217">
        <f t="shared" si="0"/>
        <v>0</v>
      </c>
      <c r="H10" s="217">
        <f t="shared" si="1"/>
        <v>0</v>
      </c>
      <c r="I10" s="217">
        <f t="shared" si="2"/>
        <v>0</v>
      </c>
      <c r="J10" s="230">
        <f t="shared" si="3"/>
        <v>0</v>
      </c>
      <c r="K10" s="143">
        <f t="shared" si="9"/>
        <v>0</v>
      </c>
      <c r="L10" s="210">
        <f>'t1'!M10</f>
        <v>0</v>
      </c>
      <c r="M10" s="237" t="s">
        <v>28</v>
      </c>
      <c r="AA10" s="77"/>
      <c r="AB10" s="75"/>
      <c r="AC10" s="75"/>
      <c r="AD10" s="75"/>
      <c r="AE10" s="75"/>
      <c r="AF10" s="75"/>
      <c r="AG10" s="75"/>
      <c r="AH10" s="76"/>
      <c r="AI10" s="143">
        <f t="shared" si="10"/>
        <v>0</v>
      </c>
      <c r="AJ10" s="210">
        <f>'t1'!AK10</f>
        <v>0</v>
      </c>
      <c r="AM10" s="2" t="s">
        <v>184</v>
      </c>
      <c r="AN10" s="2" t="s">
        <v>185</v>
      </c>
      <c r="AO10" s="245" t="str">
        <f t="shared" si="4"/>
        <v>OK</v>
      </c>
      <c r="AP10" s="246" t="str">
        <f t="shared" si="5"/>
        <v>OK</v>
      </c>
      <c r="AQ10" s="247" t="str">
        <f t="shared" si="6"/>
        <v xml:space="preserve"> </v>
      </c>
    </row>
    <row r="11" spans="1:43" ht="12" customHeight="1" thickBot="1" x14ac:dyDescent="0.25">
      <c r="A11" s="70" t="str">
        <f>'t1'!A11</f>
        <v>MEDICO II FASCIA T.P.</v>
      </c>
      <c r="B11" s="82" t="str">
        <f>'t1'!B11</f>
        <v>0D0584</v>
      </c>
      <c r="C11" s="77">
        <f t="shared" si="7"/>
        <v>0</v>
      </c>
      <c r="D11" s="217">
        <f t="shared" si="8"/>
        <v>0</v>
      </c>
      <c r="E11" s="217">
        <f t="shared" si="0"/>
        <v>0</v>
      </c>
      <c r="F11" s="217">
        <f t="shared" si="0"/>
        <v>0</v>
      </c>
      <c r="G11" s="217">
        <f t="shared" si="0"/>
        <v>0</v>
      </c>
      <c r="H11" s="217">
        <f t="shared" si="1"/>
        <v>0</v>
      </c>
      <c r="I11" s="217">
        <f t="shared" si="2"/>
        <v>0</v>
      </c>
      <c r="J11" s="230">
        <f t="shared" si="3"/>
        <v>0</v>
      </c>
      <c r="K11" s="143">
        <f t="shared" si="9"/>
        <v>0</v>
      </c>
      <c r="L11" s="210">
        <f>'t1'!M11</f>
        <v>0</v>
      </c>
      <c r="M11" s="237" t="s">
        <v>33</v>
      </c>
      <c r="AA11" s="77"/>
      <c r="AB11" s="75"/>
      <c r="AC11" s="75"/>
      <c r="AD11" s="75"/>
      <c r="AE11" s="75"/>
      <c r="AF11" s="75"/>
      <c r="AG11" s="75"/>
      <c r="AH11" s="76"/>
      <c r="AI11" s="143">
        <f t="shared" si="10"/>
        <v>0</v>
      </c>
      <c r="AJ11" s="210">
        <f>'t1'!AK11</f>
        <v>0</v>
      </c>
      <c r="AM11" s="2" t="s">
        <v>184</v>
      </c>
      <c r="AN11" s="2" t="s">
        <v>185</v>
      </c>
      <c r="AO11" s="245" t="str">
        <f t="shared" si="4"/>
        <v>OK</v>
      </c>
      <c r="AP11" s="246" t="str">
        <f t="shared" si="5"/>
        <v>OK</v>
      </c>
      <c r="AQ11" s="247" t="str">
        <f t="shared" si="6"/>
        <v xml:space="preserve"> </v>
      </c>
    </row>
    <row r="12" spans="1:43" ht="12" customHeight="1" thickBot="1" x14ac:dyDescent="0.25">
      <c r="A12" s="70" t="str">
        <f>'t1'!A12</f>
        <v>MEDICO I FASCIA T.P.</v>
      </c>
      <c r="B12" s="82" t="str">
        <f>'t1'!B12</f>
        <v>0D0585</v>
      </c>
      <c r="C12" s="77">
        <f t="shared" si="7"/>
        <v>0</v>
      </c>
      <c r="D12" s="217">
        <f t="shared" si="8"/>
        <v>0</v>
      </c>
      <c r="E12" s="217">
        <f t="shared" si="0"/>
        <v>0</v>
      </c>
      <c r="F12" s="217">
        <f t="shared" si="0"/>
        <v>0</v>
      </c>
      <c r="G12" s="217">
        <f t="shared" si="0"/>
        <v>0</v>
      </c>
      <c r="H12" s="217">
        <f t="shared" si="1"/>
        <v>0</v>
      </c>
      <c r="I12" s="217">
        <f t="shared" si="2"/>
        <v>0</v>
      </c>
      <c r="J12" s="230">
        <f t="shared" si="3"/>
        <v>0</v>
      </c>
      <c r="K12" s="143">
        <f t="shared" si="9"/>
        <v>0</v>
      </c>
      <c r="L12" s="210">
        <f>'t1'!M12</f>
        <v>0</v>
      </c>
      <c r="M12" s="237" t="s">
        <v>33</v>
      </c>
      <c r="AA12" s="77"/>
      <c r="AB12" s="75"/>
      <c r="AC12" s="75"/>
      <c r="AD12" s="75"/>
      <c r="AE12" s="75"/>
      <c r="AF12" s="75"/>
      <c r="AG12" s="75"/>
      <c r="AH12" s="76"/>
      <c r="AI12" s="143">
        <f t="shared" si="10"/>
        <v>0</v>
      </c>
      <c r="AJ12" s="210">
        <f>'t1'!AK12</f>
        <v>0</v>
      </c>
      <c r="AM12" s="2" t="s">
        <v>184</v>
      </c>
      <c r="AN12" s="2" t="s">
        <v>185</v>
      </c>
      <c r="AO12" s="245" t="str">
        <f t="shared" si="4"/>
        <v>OK</v>
      </c>
      <c r="AP12" s="246" t="str">
        <f t="shared" si="5"/>
        <v>OK</v>
      </c>
      <c r="AQ12" s="247" t="str">
        <f t="shared" si="6"/>
        <v xml:space="preserve"> </v>
      </c>
    </row>
    <row r="13" spans="1:43" ht="12" customHeight="1" thickBot="1" x14ac:dyDescent="0.25">
      <c r="A13" s="70" t="str">
        <f>'t1'!A13</f>
        <v>MEDICO II FASCIA T.D.</v>
      </c>
      <c r="B13" s="82" t="str">
        <f>'t1'!B13</f>
        <v>0D0586</v>
      </c>
      <c r="C13" s="77">
        <f t="shared" si="7"/>
        <v>0</v>
      </c>
      <c r="D13" s="217">
        <f t="shared" si="8"/>
        <v>0</v>
      </c>
      <c r="E13" s="217">
        <f t="shared" si="0"/>
        <v>0</v>
      </c>
      <c r="F13" s="217">
        <f t="shared" si="0"/>
        <v>0</v>
      </c>
      <c r="G13" s="217">
        <f t="shared" si="0"/>
        <v>0</v>
      </c>
      <c r="H13" s="217">
        <f t="shared" si="1"/>
        <v>0</v>
      </c>
      <c r="I13" s="217">
        <f t="shared" si="2"/>
        <v>0</v>
      </c>
      <c r="J13" s="230">
        <f t="shared" si="3"/>
        <v>0</v>
      </c>
      <c r="K13" s="143">
        <f t="shared" si="9"/>
        <v>0</v>
      </c>
      <c r="L13" s="210">
        <f>'t1'!M13</f>
        <v>0</v>
      </c>
      <c r="M13" s="237" t="s">
        <v>33</v>
      </c>
      <c r="AA13" s="77"/>
      <c r="AB13" s="75"/>
      <c r="AC13" s="75"/>
      <c r="AD13" s="75"/>
      <c r="AE13" s="75"/>
      <c r="AF13" s="75"/>
      <c r="AG13" s="75"/>
      <c r="AH13" s="76"/>
      <c r="AI13" s="143">
        <f t="shared" si="10"/>
        <v>0</v>
      </c>
      <c r="AJ13" s="210">
        <f>'t1'!AK13</f>
        <v>0</v>
      </c>
      <c r="AM13" s="2" t="s">
        <v>184</v>
      </c>
      <c r="AN13" s="2" t="s">
        <v>185</v>
      </c>
      <c r="AO13" s="245" t="str">
        <f t="shared" si="4"/>
        <v>OK</v>
      </c>
      <c r="AP13" s="246" t="str">
        <f t="shared" si="5"/>
        <v>OK</v>
      </c>
      <c r="AQ13" s="247" t="str">
        <f t="shared" si="6"/>
        <v xml:space="preserve"> </v>
      </c>
    </row>
    <row r="14" spans="1:43" ht="12" customHeight="1" thickBot="1" x14ac:dyDescent="0.25">
      <c r="A14" s="70" t="str">
        <f>'t1'!A14</f>
        <v>MEDICO I FASCIA T.D.</v>
      </c>
      <c r="B14" s="82" t="str">
        <f>'t1'!B14</f>
        <v>0D0496</v>
      </c>
      <c r="C14" s="77">
        <f t="shared" si="7"/>
        <v>0</v>
      </c>
      <c r="D14" s="217">
        <f t="shared" si="8"/>
        <v>0</v>
      </c>
      <c r="E14" s="217">
        <f t="shared" si="0"/>
        <v>0</v>
      </c>
      <c r="F14" s="217">
        <f t="shared" si="0"/>
        <v>0</v>
      </c>
      <c r="G14" s="217">
        <f t="shared" si="0"/>
        <v>0</v>
      </c>
      <c r="H14" s="217">
        <f t="shared" si="1"/>
        <v>0</v>
      </c>
      <c r="I14" s="217">
        <f t="shared" si="2"/>
        <v>0</v>
      </c>
      <c r="J14" s="230">
        <f t="shared" si="3"/>
        <v>0</v>
      </c>
      <c r="K14" s="143">
        <f t="shared" si="9"/>
        <v>0</v>
      </c>
      <c r="L14" s="210">
        <f>'t1'!M14</f>
        <v>0</v>
      </c>
      <c r="M14" s="237" t="s">
        <v>33</v>
      </c>
      <c r="AA14" s="77"/>
      <c r="AB14" s="75"/>
      <c r="AC14" s="75"/>
      <c r="AD14" s="75"/>
      <c r="AE14" s="75"/>
      <c r="AF14" s="75"/>
      <c r="AG14" s="75"/>
      <c r="AH14" s="76"/>
      <c r="AI14" s="143">
        <f t="shared" si="10"/>
        <v>0</v>
      </c>
      <c r="AJ14" s="210">
        <f>'t1'!AK14</f>
        <v>0</v>
      </c>
      <c r="AM14" s="2" t="s">
        <v>184</v>
      </c>
      <c r="AN14" s="2" t="s">
        <v>185</v>
      </c>
      <c r="AO14" s="245" t="str">
        <f t="shared" si="4"/>
        <v>OK</v>
      </c>
      <c r="AP14" s="246" t="str">
        <f t="shared" si="5"/>
        <v>OK</v>
      </c>
      <c r="AQ14" s="247" t="str">
        <f t="shared" si="6"/>
        <v xml:space="preserve"> </v>
      </c>
    </row>
    <row r="15" spans="1:43" ht="12" customHeight="1" thickBot="1" x14ac:dyDescent="0.25">
      <c r="A15" s="70" t="str">
        <f>'t1'!A15</f>
        <v>PROF.STI LEGALI LIV. II DIFF.</v>
      </c>
      <c r="B15" s="82" t="str">
        <f>'t1'!B15</f>
        <v>0D0473</v>
      </c>
      <c r="C15" s="77">
        <f t="shared" si="7"/>
        <v>0</v>
      </c>
      <c r="D15" s="217">
        <f t="shared" si="8"/>
        <v>0</v>
      </c>
      <c r="E15" s="217">
        <f t="shared" si="0"/>
        <v>0</v>
      </c>
      <c r="F15" s="217">
        <f t="shared" si="0"/>
        <v>0</v>
      </c>
      <c r="G15" s="217">
        <f t="shared" si="0"/>
        <v>0</v>
      </c>
      <c r="H15" s="217">
        <f t="shared" si="1"/>
        <v>0</v>
      </c>
      <c r="I15" s="217">
        <f t="shared" si="2"/>
        <v>0</v>
      </c>
      <c r="J15" s="230">
        <f t="shared" si="3"/>
        <v>0</v>
      </c>
      <c r="K15" s="143">
        <f t="shared" si="9"/>
        <v>0</v>
      </c>
      <c r="L15" s="210">
        <f>'t1'!M15</f>
        <v>0</v>
      </c>
      <c r="M15" s="237" t="s">
        <v>42</v>
      </c>
      <c r="AA15" s="77"/>
      <c r="AB15" s="75"/>
      <c r="AC15" s="75"/>
      <c r="AD15" s="75"/>
      <c r="AE15" s="75"/>
      <c r="AF15" s="75"/>
      <c r="AG15" s="75"/>
      <c r="AH15" s="76"/>
      <c r="AI15" s="143">
        <f t="shared" si="10"/>
        <v>0</v>
      </c>
      <c r="AJ15" s="210">
        <f>'t1'!AK15</f>
        <v>0</v>
      </c>
      <c r="AM15" s="2" t="s">
        <v>184</v>
      </c>
      <c r="AN15" s="2" t="s">
        <v>185</v>
      </c>
      <c r="AO15" s="245" t="str">
        <f t="shared" si="4"/>
        <v>OK</v>
      </c>
      <c r="AP15" s="246" t="str">
        <f t="shared" si="5"/>
        <v>OK</v>
      </c>
      <c r="AQ15" s="247" t="str">
        <f t="shared" si="6"/>
        <v xml:space="preserve"> </v>
      </c>
    </row>
    <row r="16" spans="1:43" ht="12" customHeight="1" thickBot="1" x14ac:dyDescent="0.25">
      <c r="A16" s="70" t="str">
        <f>'t1'!A16</f>
        <v>PROF.STI LEGALI LIV. I DIFF.</v>
      </c>
      <c r="B16" s="82" t="str">
        <f>'t1'!B16</f>
        <v>0D0472</v>
      </c>
      <c r="C16" s="77">
        <f t="shared" si="7"/>
        <v>0</v>
      </c>
      <c r="D16" s="217">
        <f t="shared" si="8"/>
        <v>0</v>
      </c>
      <c r="E16" s="217">
        <f t="shared" si="0"/>
        <v>0</v>
      </c>
      <c r="F16" s="217">
        <f t="shared" si="0"/>
        <v>0</v>
      </c>
      <c r="G16" s="217">
        <f t="shared" si="0"/>
        <v>0</v>
      </c>
      <c r="H16" s="217">
        <f t="shared" si="1"/>
        <v>0</v>
      </c>
      <c r="I16" s="217">
        <f t="shared" si="2"/>
        <v>0</v>
      </c>
      <c r="J16" s="230">
        <f t="shared" si="3"/>
        <v>0</v>
      </c>
      <c r="K16" s="143">
        <f t="shared" si="9"/>
        <v>0</v>
      </c>
      <c r="L16" s="210">
        <f>'t1'!M16</f>
        <v>0</v>
      </c>
      <c r="M16" s="237" t="s">
        <v>42</v>
      </c>
      <c r="AA16" s="77"/>
      <c r="AB16" s="75"/>
      <c r="AC16" s="75"/>
      <c r="AD16" s="75"/>
      <c r="AE16" s="75"/>
      <c r="AF16" s="75"/>
      <c r="AG16" s="75"/>
      <c r="AH16" s="76"/>
      <c r="AI16" s="143">
        <f t="shared" si="10"/>
        <v>0</v>
      </c>
      <c r="AJ16" s="210">
        <f>'t1'!AK16</f>
        <v>0</v>
      </c>
      <c r="AM16" s="2" t="s">
        <v>184</v>
      </c>
      <c r="AN16" s="2" t="s">
        <v>185</v>
      </c>
      <c r="AO16" s="245" t="str">
        <f t="shared" si="4"/>
        <v>OK</v>
      </c>
      <c r="AP16" s="246" t="str">
        <f t="shared" si="5"/>
        <v>OK</v>
      </c>
      <c r="AQ16" s="247" t="str">
        <f t="shared" si="6"/>
        <v xml:space="preserve"> </v>
      </c>
    </row>
    <row r="17" spans="1:43" ht="12" customHeight="1" thickBot="1" x14ac:dyDescent="0.25">
      <c r="A17" s="70" t="str">
        <f>'t1'!A17</f>
        <v>PROF.STI LEGALI</v>
      </c>
      <c r="B17" s="82" t="str">
        <f>'t1'!B17</f>
        <v>0D0084</v>
      </c>
      <c r="C17" s="77">
        <f t="shared" si="7"/>
        <v>0</v>
      </c>
      <c r="D17" s="217">
        <f t="shared" si="8"/>
        <v>0</v>
      </c>
      <c r="E17" s="217">
        <f t="shared" si="0"/>
        <v>0</v>
      </c>
      <c r="F17" s="217">
        <f t="shared" si="0"/>
        <v>0</v>
      </c>
      <c r="G17" s="217">
        <f t="shared" si="0"/>
        <v>0</v>
      </c>
      <c r="H17" s="217">
        <f t="shared" si="1"/>
        <v>0</v>
      </c>
      <c r="I17" s="217">
        <f t="shared" si="2"/>
        <v>0</v>
      </c>
      <c r="J17" s="230">
        <f t="shared" si="3"/>
        <v>0</v>
      </c>
      <c r="K17" s="143">
        <f t="shared" si="9"/>
        <v>0</v>
      </c>
      <c r="L17" s="210">
        <f>'t1'!M17</f>
        <v>0</v>
      </c>
      <c r="M17" s="237" t="s">
        <v>42</v>
      </c>
      <c r="AA17" s="77"/>
      <c r="AB17" s="75"/>
      <c r="AC17" s="75"/>
      <c r="AD17" s="75"/>
      <c r="AE17" s="75"/>
      <c r="AF17" s="75"/>
      <c r="AG17" s="75"/>
      <c r="AH17" s="76"/>
      <c r="AI17" s="143">
        <f t="shared" si="10"/>
        <v>0</v>
      </c>
      <c r="AJ17" s="210">
        <f>'t1'!AK17</f>
        <v>0</v>
      </c>
      <c r="AM17" s="2" t="s">
        <v>184</v>
      </c>
      <c r="AN17" s="2" t="s">
        <v>185</v>
      </c>
      <c r="AO17" s="245" t="str">
        <f t="shared" si="4"/>
        <v>OK</v>
      </c>
      <c r="AP17" s="246" t="str">
        <f t="shared" si="5"/>
        <v>OK</v>
      </c>
      <c r="AQ17" s="247" t="str">
        <f t="shared" si="6"/>
        <v xml:space="preserve"> </v>
      </c>
    </row>
    <row r="18" spans="1:43" ht="12" customHeight="1" thickBot="1" x14ac:dyDescent="0.25">
      <c r="A18" s="70" t="str">
        <f>'t1'!A18</f>
        <v>ALTRI PROF.STI LIV. II DIFF.</v>
      </c>
      <c r="B18" s="82" t="str">
        <f>'t1'!B18</f>
        <v>0D0481</v>
      </c>
      <c r="C18" s="77">
        <f t="shared" si="7"/>
        <v>0</v>
      </c>
      <c r="D18" s="217">
        <f t="shared" si="8"/>
        <v>0</v>
      </c>
      <c r="E18" s="217">
        <f t="shared" si="0"/>
        <v>0</v>
      </c>
      <c r="F18" s="217">
        <f t="shared" si="0"/>
        <v>0</v>
      </c>
      <c r="G18" s="217">
        <f t="shared" si="0"/>
        <v>0</v>
      </c>
      <c r="H18" s="217">
        <f t="shared" si="1"/>
        <v>0</v>
      </c>
      <c r="I18" s="217">
        <f t="shared" si="2"/>
        <v>0</v>
      </c>
      <c r="J18" s="230">
        <f t="shared" si="3"/>
        <v>0</v>
      </c>
      <c r="K18" s="143">
        <f t="shared" si="9"/>
        <v>0</v>
      </c>
      <c r="L18" s="210">
        <f>'t1'!M18</f>
        <v>0</v>
      </c>
      <c r="M18" s="237" t="s">
        <v>42</v>
      </c>
      <c r="AA18" s="77"/>
      <c r="AB18" s="75"/>
      <c r="AC18" s="75"/>
      <c r="AD18" s="75"/>
      <c r="AE18" s="75"/>
      <c r="AF18" s="75"/>
      <c r="AG18" s="75"/>
      <c r="AH18" s="76"/>
      <c r="AI18" s="143">
        <f t="shared" si="10"/>
        <v>0</v>
      </c>
      <c r="AJ18" s="210">
        <f>'t1'!AK18</f>
        <v>0</v>
      </c>
      <c r="AM18" s="2" t="s">
        <v>184</v>
      </c>
      <c r="AN18" s="2" t="s">
        <v>185</v>
      </c>
      <c r="AO18" s="245" t="str">
        <f t="shared" si="4"/>
        <v>OK</v>
      </c>
      <c r="AP18" s="246" t="str">
        <f t="shared" si="5"/>
        <v>OK</v>
      </c>
      <c r="AQ18" s="247" t="str">
        <f t="shared" si="6"/>
        <v xml:space="preserve"> </v>
      </c>
    </row>
    <row r="19" spans="1:43" ht="12" customHeight="1" thickBot="1" x14ac:dyDescent="0.25">
      <c r="A19" s="70" t="str">
        <f>'t1'!A19</f>
        <v>ALTRI PROF.STI LIV. I DIFF.</v>
      </c>
      <c r="B19" s="82" t="str">
        <f>'t1'!B19</f>
        <v>0D0480</v>
      </c>
      <c r="C19" s="77">
        <f t="shared" si="7"/>
        <v>0</v>
      </c>
      <c r="D19" s="217">
        <f t="shared" si="8"/>
        <v>0</v>
      </c>
      <c r="E19" s="217">
        <f t="shared" si="0"/>
        <v>0</v>
      </c>
      <c r="F19" s="217">
        <f t="shared" si="0"/>
        <v>0</v>
      </c>
      <c r="G19" s="217">
        <f t="shared" si="0"/>
        <v>0</v>
      </c>
      <c r="H19" s="217">
        <f t="shared" si="1"/>
        <v>0</v>
      </c>
      <c r="I19" s="217">
        <f t="shared" si="2"/>
        <v>0</v>
      </c>
      <c r="J19" s="230">
        <f t="shared" si="3"/>
        <v>0</v>
      </c>
      <c r="K19" s="143">
        <f t="shared" si="9"/>
        <v>0</v>
      </c>
      <c r="L19" s="210">
        <f>'t1'!M19</f>
        <v>0</v>
      </c>
      <c r="M19" s="237" t="s">
        <v>42</v>
      </c>
      <c r="AA19" s="77"/>
      <c r="AB19" s="75"/>
      <c r="AC19" s="75"/>
      <c r="AD19" s="75"/>
      <c r="AE19" s="75"/>
      <c r="AF19" s="75"/>
      <c r="AG19" s="75"/>
      <c r="AH19" s="76"/>
      <c r="AI19" s="143">
        <f t="shared" si="10"/>
        <v>0</v>
      </c>
      <c r="AJ19" s="210">
        <f>'t1'!AK19</f>
        <v>0</v>
      </c>
      <c r="AM19" s="2" t="s">
        <v>184</v>
      </c>
      <c r="AN19" s="2" t="s">
        <v>185</v>
      </c>
      <c r="AO19" s="245" t="str">
        <f t="shared" si="4"/>
        <v>OK</v>
      </c>
      <c r="AP19" s="246" t="str">
        <f t="shared" si="5"/>
        <v>OK</v>
      </c>
      <c r="AQ19" s="247" t="str">
        <f t="shared" si="6"/>
        <v xml:space="preserve"> </v>
      </c>
    </row>
    <row r="20" spans="1:43" ht="12" customHeight="1" thickBot="1" x14ac:dyDescent="0.25">
      <c r="A20" s="70" t="str">
        <f>'t1'!A20</f>
        <v>ALTRI PROF.STI</v>
      </c>
      <c r="B20" s="82" t="str">
        <f>'t1'!B20</f>
        <v>0D0075</v>
      </c>
      <c r="C20" s="77">
        <f t="shared" si="7"/>
        <v>0</v>
      </c>
      <c r="D20" s="217">
        <f t="shared" si="8"/>
        <v>0</v>
      </c>
      <c r="E20" s="217">
        <f t="shared" si="0"/>
        <v>0</v>
      </c>
      <c r="F20" s="217">
        <f t="shared" si="0"/>
        <v>0</v>
      </c>
      <c r="G20" s="217">
        <f t="shared" si="0"/>
        <v>0</v>
      </c>
      <c r="H20" s="217">
        <f t="shared" si="1"/>
        <v>0</v>
      </c>
      <c r="I20" s="217">
        <f t="shared" si="2"/>
        <v>0</v>
      </c>
      <c r="J20" s="230">
        <f t="shared" si="3"/>
        <v>0</v>
      </c>
      <c r="K20" s="143">
        <f t="shared" si="9"/>
        <v>0</v>
      </c>
      <c r="L20" s="210">
        <f>'t1'!M20</f>
        <v>0</v>
      </c>
      <c r="M20" s="237" t="s">
        <v>42</v>
      </c>
      <c r="AA20" s="77"/>
      <c r="AB20" s="75"/>
      <c r="AC20" s="75"/>
      <c r="AD20" s="75"/>
      <c r="AE20" s="75"/>
      <c r="AF20" s="75"/>
      <c r="AG20" s="75"/>
      <c r="AH20" s="76"/>
      <c r="AI20" s="143">
        <f t="shared" si="10"/>
        <v>0</v>
      </c>
      <c r="AJ20" s="210">
        <f>'t1'!AK20</f>
        <v>0</v>
      </c>
      <c r="AM20" s="2" t="s">
        <v>184</v>
      </c>
      <c r="AN20" s="2" t="s">
        <v>185</v>
      </c>
      <c r="AO20" s="245" t="str">
        <f t="shared" si="4"/>
        <v>OK</v>
      </c>
      <c r="AP20" s="246" t="str">
        <f t="shared" si="5"/>
        <v>OK</v>
      </c>
      <c r="AQ20" s="247" t="str">
        <f t="shared" si="6"/>
        <v xml:space="preserve"> </v>
      </c>
    </row>
    <row r="21" spans="1:43" ht="12" customHeight="1" thickBot="1" x14ac:dyDescent="0.25">
      <c r="A21" s="70" t="str">
        <f>'t1'!A21</f>
        <v>ELEVATE PROFESSIONALITA'</v>
      </c>
      <c r="B21" s="82" t="str">
        <f>'t1'!B21</f>
        <v>0EP981</v>
      </c>
      <c r="C21" s="77">
        <f>ROUND(AA21,2)</f>
        <v>0</v>
      </c>
      <c r="D21" s="217">
        <f t="shared" ref="D21:E25" si="11">ROUND(AB21,0)</f>
        <v>0</v>
      </c>
      <c r="E21" s="217">
        <f t="shared" si="11"/>
        <v>0</v>
      </c>
      <c r="F21" s="217">
        <f t="shared" ref="F21:G25" si="12">ROUND(AD21,0)</f>
        <v>0</v>
      </c>
      <c r="G21" s="217">
        <f t="shared" si="12"/>
        <v>0</v>
      </c>
      <c r="H21" s="217">
        <f t="shared" ref="H21:J25" si="13">ROUND(AF21,0)</f>
        <v>0</v>
      </c>
      <c r="I21" s="217">
        <f t="shared" si="13"/>
        <v>0</v>
      </c>
      <c r="J21" s="230">
        <f t="shared" si="13"/>
        <v>0</v>
      </c>
      <c r="K21" s="143">
        <f t="shared" si="9"/>
        <v>0</v>
      </c>
      <c r="L21" s="210">
        <f>'t1'!M21</f>
        <v>0</v>
      </c>
      <c r="M21" s="237" t="s">
        <v>42</v>
      </c>
      <c r="AA21" s="77"/>
      <c r="AB21" s="75"/>
      <c r="AC21" s="75"/>
      <c r="AD21" s="75"/>
      <c r="AE21" s="75"/>
      <c r="AF21" s="75"/>
      <c r="AG21" s="75"/>
      <c r="AH21" s="76"/>
      <c r="AI21" s="143">
        <f t="shared" si="10"/>
        <v>0</v>
      </c>
      <c r="AJ21" s="210">
        <f>'t1'!AK21</f>
        <v>0</v>
      </c>
      <c r="AM21" s="2" t="s">
        <v>184</v>
      </c>
      <c r="AN21" s="2" t="s">
        <v>185</v>
      </c>
      <c r="AO21" s="245" t="str">
        <f t="shared" si="4"/>
        <v>OK</v>
      </c>
      <c r="AP21" s="246" t="str">
        <f t="shared" si="5"/>
        <v>OK</v>
      </c>
      <c r="AQ21" s="247" t="str">
        <f t="shared" si="6"/>
        <v xml:space="preserve"> </v>
      </c>
    </row>
    <row r="22" spans="1:43" ht="12" customHeight="1" thickBot="1" x14ac:dyDescent="0.25">
      <c r="A22" s="70" t="str">
        <f>'t1'!A22</f>
        <v>FUNZIONARI</v>
      </c>
      <c r="B22" s="82" t="str">
        <f>'t1'!B22</f>
        <v>0FZ000</v>
      </c>
      <c r="C22" s="77">
        <f>ROUND(AA22,2)</f>
        <v>24</v>
      </c>
      <c r="D22" s="217">
        <f t="shared" si="11"/>
        <v>47004</v>
      </c>
      <c r="E22" s="217">
        <f t="shared" si="11"/>
        <v>0</v>
      </c>
      <c r="F22" s="217">
        <f t="shared" si="12"/>
        <v>11363</v>
      </c>
      <c r="G22" s="217">
        <f t="shared" si="12"/>
        <v>4500</v>
      </c>
      <c r="H22" s="217">
        <f t="shared" si="13"/>
        <v>5307</v>
      </c>
      <c r="I22" s="217">
        <f t="shared" si="13"/>
        <v>0</v>
      </c>
      <c r="J22" s="230">
        <f t="shared" si="13"/>
        <v>0</v>
      </c>
      <c r="K22" s="143">
        <f t="shared" si="9"/>
        <v>68174</v>
      </c>
      <c r="L22" s="210">
        <f>'t1'!M22</f>
        <v>2</v>
      </c>
      <c r="M22" s="237" t="s">
        <v>42</v>
      </c>
      <c r="AA22" s="77">
        <v>24</v>
      </c>
      <c r="AB22" s="75">
        <v>47004</v>
      </c>
      <c r="AC22" s="75"/>
      <c r="AD22" s="75">
        <v>11363</v>
      </c>
      <c r="AE22" s="75">
        <v>4500</v>
      </c>
      <c r="AF22" s="75">
        <v>5307</v>
      </c>
      <c r="AG22" s="75"/>
      <c r="AH22" s="76"/>
      <c r="AI22" s="143">
        <f t="shared" si="10"/>
        <v>68174</v>
      </c>
      <c r="AJ22" s="210">
        <f>'t1'!AK22</f>
        <v>2</v>
      </c>
      <c r="AM22" s="2" t="s">
        <v>184</v>
      </c>
      <c r="AN22" s="2" t="s">
        <v>185</v>
      </c>
      <c r="AO22" s="245" t="str">
        <f t="shared" si="4"/>
        <v>OK</v>
      </c>
      <c r="AP22" s="246" t="str">
        <f t="shared" si="5"/>
        <v>Incongruenza</v>
      </c>
      <c r="AQ22" s="247" t="str">
        <f t="shared" si="6"/>
        <v>Incongruenza</v>
      </c>
    </row>
    <row r="23" spans="1:43" ht="12" customHeight="1" thickBot="1" x14ac:dyDescent="0.25">
      <c r="A23" s="70" t="str">
        <f>'t1'!A23</f>
        <v>ASSISTENTI</v>
      </c>
      <c r="B23" s="82" t="str">
        <f>'t1'!B23</f>
        <v>0AS000</v>
      </c>
      <c r="C23" s="77">
        <f>ROUND(AA23,2)</f>
        <v>21.33</v>
      </c>
      <c r="D23" s="217">
        <f t="shared" si="11"/>
        <v>34404</v>
      </c>
      <c r="E23" s="217">
        <f t="shared" si="11"/>
        <v>0</v>
      </c>
      <c r="F23" s="217">
        <f t="shared" si="12"/>
        <v>5334</v>
      </c>
      <c r="G23" s="217">
        <f t="shared" si="12"/>
        <v>0</v>
      </c>
      <c r="H23" s="217">
        <f t="shared" si="13"/>
        <v>3377</v>
      </c>
      <c r="I23" s="217">
        <f t="shared" si="13"/>
        <v>0</v>
      </c>
      <c r="J23" s="230">
        <f t="shared" si="13"/>
        <v>0</v>
      </c>
      <c r="K23" s="143">
        <f t="shared" si="9"/>
        <v>43115</v>
      </c>
      <c r="L23" s="210">
        <f>'t1'!M23</f>
        <v>2</v>
      </c>
      <c r="M23" s="237" t="s">
        <v>42</v>
      </c>
      <c r="AA23" s="77">
        <v>21.33</v>
      </c>
      <c r="AB23" s="75">
        <v>34404</v>
      </c>
      <c r="AC23" s="75"/>
      <c r="AD23" s="75">
        <v>5334</v>
      </c>
      <c r="AE23" s="75"/>
      <c r="AF23" s="75">
        <v>3377</v>
      </c>
      <c r="AG23" s="75"/>
      <c r="AH23" s="76"/>
      <c r="AI23" s="143">
        <f t="shared" si="10"/>
        <v>43115</v>
      </c>
      <c r="AJ23" s="210">
        <f>'t1'!AK23</f>
        <v>2</v>
      </c>
      <c r="AM23" s="2" t="s">
        <v>184</v>
      </c>
      <c r="AN23" s="2" t="s">
        <v>185</v>
      </c>
      <c r="AO23" s="245" t="str">
        <f t="shared" si="4"/>
        <v>OK</v>
      </c>
      <c r="AP23" s="246" t="str">
        <f t="shared" si="5"/>
        <v>Incongruenza</v>
      </c>
      <c r="AQ23" s="247" t="str">
        <f t="shared" si="6"/>
        <v>Incongruenza</v>
      </c>
    </row>
    <row r="24" spans="1:43" ht="12" customHeight="1" thickBot="1" x14ac:dyDescent="0.25">
      <c r="A24" s="70" t="str">
        <f>'t1'!A24</f>
        <v>OPERATORI</v>
      </c>
      <c r="B24" s="82" t="str">
        <f>'t1'!B24</f>
        <v>0OP000</v>
      </c>
      <c r="C24" s="77">
        <f>ROUND(AA24,2)</f>
        <v>0</v>
      </c>
      <c r="D24" s="217">
        <f t="shared" si="11"/>
        <v>0</v>
      </c>
      <c r="E24" s="217">
        <f t="shared" si="11"/>
        <v>0</v>
      </c>
      <c r="F24" s="217">
        <f t="shared" si="12"/>
        <v>0</v>
      </c>
      <c r="G24" s="217">
        <f t="shared" si="12"/>
        <v>0</v>
      </c>
      <c r="H24" s="217">
        <f t="shared" si="13"/>
        <v>0</v>
      </c>
      <c r="I24" s="217">
        <f t="shared" si="13"/>
        <v>0</v>
      </c>
      <c r="J24" s="230">
        <f t="shared" si="13"/>
        <v>0</v>
      </c>
      <c r="K24" s="143">
        <f t="shared" si="9"/>
        <v>0</v>
      </c>
      <c r="L24" s="210">
        <f>'t1'!M24</f>
        <v>0</v>
      </c>
      <c r="M24" s="237" t="s">
        <v>42</v>
      </c>
      <c r="AA24" s="77"/>
      <c r="AB24" s="75"/>
      <c r="AC24" s="75"/>
      <c r="AD24" s="75"/>
      <c r="AE24" s="75"/>
      <c r="AF24" s="75"/>
      <c r="AG24" s="75"/>
      <c r="AH24" s="76"/>
      <c r="AI24" s="143">
        <f t="shared" si="10"/>
        <v>0</v>
      </c>
      <c r="AJ24" s="210">
        <f>'t1'!AK24</f>
        <v>0</v>
      </c>
      <c r="AM24" s="2" t="s">
        <v>184</v>
      </c>
      <c r="AN24" s="2" t="s">
        <v>185</v>
      </c>
      <c r="AO24" s="245" t="str">
        <f t="shared" si="4"/>
        <v>OK</v>
      </c>
      <c r="AP24" s="246" t="str">
        <f t="shared" si="5"/>
        <v>OK</v>
      </c>
      <c r="AQ24" s="247" t="str">
        <f t="shared" si="6"/>
        <v xml:space="preserve"> </v>
      </c>
    </row>
    <row r="25" spans="1:43" ht="12" customHeight="1" thickBot="1" x14ac:dyDescent="0.25">
      <c r="A25" s="70" t="str">
        <f>'t1'!A25</f>
        <v>CONTRATTISTI</v>
      </c>
      <c r="B25" s="82" t="str">
        <f>'t1'!B25</f>
        <v>000061</v>
      </c>
      <c r="C25" s="77">
        <f>ROUND(AA25,2)</f>
        <v>0</v>
      </c>
      <c r="D25" s="217">
        <f t="shared" si="11"/>
        <v>0</v>
      </c>
      <c r="E25" s="217">
        <f t="shared" si="11"/>
        <v>0</v>
      </c>
      <c r="F25" s="217">
        <f t="shared" si="12"/>
        <v>0</v>
      </c>
      <c r="G25" s="217">
        <f t="shared" si="12"/>
        <v>0</v>
      </c>
      <c r="H25" s="217">
        <f t="shared" si="13"/>
        <v>0</v>
      </c>
      <c r="I25" s="217">
        <f t="shared" si="13"/>
        <v>0</v>
      </c>
      <c r="J25" s="230">
        <f t="shared" si="13"/>
        <v>0</v>
      </c>
      <c r="K25" s="143">
        <f t="shared" si="9"/>
        <v>0</v>
      </c>
      <c r="L25" s="210">
        <f>'t1'!M25</f>
        <v>0</v>
      </c>
      <c r="M25" s="237" t="s">
        <v>42</v>
      </c>
      <c r="AA25" s="77"/>
      <c r="AB25" s="75"/>
      <c r="AC25" s="75"/>
      <c r="AD25" s="75"/>
      <c r="AE25" s="75"/>
      <c r="AF25" s="75"/>
      <c r="AG25" s="75"/>
      <c r="AH25" s="76"/>
      <c r="AI25" s="143">
        <f t="shared" si="10"/>
        <v>0</v>
      </c>
      <c r="AJ25" s="210">
        <f>'t1'!AK25</f>
        <v>0</v>
      </c>
      <c r="AM25" s="2" t="s">
        <v>184</v>
      </c>
      <c r="AN25" s="2" t="s">
        <v>185</v>
      </c>
      <c r="AO25" s="245" t="str">
        <f t="shared" si="4"/>
        <v>OK</v>
      </c>
      <c r="AP25" s="246" t="str">
        <f t="shared" si="5"/>
        <v>OK</v>
      </c>
      <c r="AQ25" s="247" t="str">
        <f t="shared" si="6"/>
        <v xml:space="preserve"> </v>
      </c>
    </row>
    <row r="26" spans="1:43" ht="12" customHeight="1" thickTop="1" thickBot="1" x14ac:dyDescent="0.25">
      <c r="A26" s="64" t="s">
        <v>61</v>
      </c>
      <c r="B26" s="65"/>
      <c r="C26" s="169">
        <f t="shared" ref="C26:K26" si="14">SUM(C6:C25)</f>
        <v>45.33</v>
      </c>
      <c r="D26" s="165">
        <f t="shared" si="14"/>
        <v>81408</v>
      </c>
      <c r="E26" s="165">
        <f t="shared" si="14"/>
        <v>0</v>
      </c>
      <c r="F26" s="165">
        <f t="shared" si="14"/>
        <v>16697</v>
      </c>
      <c r="G26" s="165">
        <f t="shared" si="14"/>
        <v>4500</v>
      </c>
      <c r="H26" s="165">
        <f t="shared" si="14"/>
        <v>8684</v>
      </c>
      <c r="I26" s="165">
        <f t="shared" si="14"/>
        <v>0</v>
      </c>
      <c r="J26" s="165">
        <f t="shared" si="14"/>
        <v>0</v>
      </c>
      <c r="K26" s="165">
        <f t="shared" si="14"/>
        <v>111289</v>
      </c>
      <c r="L26" s="197"/>
      <c r="AA26" s="169">
        <f t="shared" ref="AA26:AI26" si="15">SUM(AA6:AA25)</f>
        <v>45.33</v>
      </c>
      <c r="AB26" s="165">
        <f t="shared" si="15"/>
        <v>81408</v>
      </c>
      <c r="AC26" s="165">
        <f t="shared" si="15"/>
        <v>0</v>
      </c>
      <c r="AD26" s="165">
        <f t="shared" si="15"/>
        <v>16697</v>
      </c>
      <c r="AE26" s="165">
        <f t="shared" si="15"/>
        <v>4500</v>
      </c>
      <c r="AF26" s="165">
        <f t="shared" si="15"/>
        <v>8684</v>
      </c>
      <c r="AG26" s="165">
        <f t="shared" si="15"/>
        <v>0</v>
      </c>
      <c r="AH26" s="165">
        <f t="shared" si="15"/>
        <v>0</v>
      </c>
      <c r="AI26" s="166">
        <f t="shared" si="15"/>
        <v>111289</v>
      </c>
    </row>
    <row r="27" spans="1:43" s="30" customFormat="1" x14ac:dyDescent="0.2">
      <c r="A27" s="2" t="str">
        <f>'t1'!$A$27</f>
        <v>(a) personale a tempo indeterminato al quale viene applicato un contratto di lavoro di tipo privatistico (es.:tipografico,chimico,edile,metalmeccanico,portierato, ecc.)</v>
      </c>
      <c r="B27" s="1"/>
      <c r="C27" s="2"/>
      <c r="D27" s="2"/>
      <c r="E27" s="2"/>
      <c r="F27" s="2"/>
      <c r="G27" s="2"/>
      <c r="H27" s="2"/>
      <c r="I27" s="2"/>
      <c r="J27" s="2"/>
      <c r="K27" s="2"/>
      <c r="L27" s="2"/>
      <c r="AA27" s="2"/>
      <c r="AB27" s="2"/>
      <c r="AC27" s="2"/>
      <c r="AD27" s="2"/>
      <c r="AE27" s="2"/>
      <c r="AF27" s="2"/>
      <c r="AG27" s="2"/>
      <c r="AH27" s="2"/>
      <c r="AI27" s="2"/>
      <c r="AJ27" s="2"/>
    </row>
    <row r="29" spans="1:43" x14ac:dyDescent="0.2">
      <c r="A29" s="2" t="s">
        <v>186</v>
      </c>
    </row>
    <row r="30" spans="1:43" x14ac:dyDescent="0.2">
      <c r="A30" s="2" t="s">
        <v>187</v>
      </c>
    </row>
  </sheetData>
  <sheetProtection algorithmName="SHA-512" hashValue="JUT0kiw9NneZ+HkhNIkqBXg2hSrfTHmMSwrcI5k+i5IkkWKUlMRNmw4vaAAeLhi7OYMlPee47+yz4RjQNIMpOg==" saltValue="xeqI7bM61kt0MVV0O7Ow8Q==" spinCount="100000" sheet="1" formatColumns="0" selectLockedCells="1"/>
  <mergeCells count="4">
    <mergeCell ref="I2:L2"/>
    <mergeCell ref="AG2:AJ2"/>
    <mergeCell ref="A1:AI1"/>
    <mergeCell ref="AQ4:AQ5"/>
  </mergeCells>
  <phoneticPr fontId="19" type="noConversion"/>
  <conditionalFormatting sqref="A6:K25 AA6:AI25 AJ7:AK7">
    <cfRule type="expression" dxfId="0" priority="2" stopIfTrue="1">
      <formula>$L6&gt;0</formula>
    </cfRule>
  </conditionalFormatting>
  <dataValidations count="2">
    <dataValidation type="decimal" allowBlank="1" showInputMessage="1" showErrorMessage="1" sqref="AA6:AA25 C6:C25" xr:uid="{00000000-0002-0000-0F00-000000000000}">
      <formula1>0</formula1>
      <formula2>99999999</formula2>
    </dataValidation>
    <dataValidation type="whole" allowBlank="1" showInputMessage="1" showErrorMessage="1" errorTitle="ERRORE NEL DATO IMMESSO" error="INSERIRE SOLO NUMERI INTERI" sqref="AB6:AH25" xr:uid="{00000000-0002-0000-0F00-000001000000}">
      <formula1>1</formula1>
      <formula2>999999999999</formula2>
    </dataValidation>
  </dataValidations>
  <printOptions horizontalCentered="1" verticalCentered="1"/>
  <pageMargins left="0" right="0" top="0.19685039370078741" bottom="0.15748031496062992" header="0.19685039370078741" footer="0.15748031496062992"/>
  <pageSetup paperSize="9" scale="90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Foglio21"/>
  <dimension ref="A1:N38"/>
  <sheetViews>
    <sheetView showGridLines="0" tabSelected="1" workbookViewId="0">
      <pane ySplit="3" topLeftCell="A4" activePane="bottomLeft" state="frozen"/>
      <selection activeCell="C4" sqref="C4:C6"/>
      <selection pane="bottomLeft" activeCell="D14" sqref="D14"/>
    </sheetView>
  </sheetViews>
  <sheetFormatPr defaultRowHeight="10.199999999999999" x14ac:dyDescent="0.2"/>
  <cols>
    <col min="1" max="1" width="87.7109375" customWidth="1"/>
    <col min="2" max="2" width="18" customWidth="1"/>
    <col min="3" max="3" width="18" hidden="1" customWidth="1"/>
    <col min="4" max="4" width="17.7109375" customWidth="1"/>
    <col min="5" max="5" width="8.7109375" customWidth="1"/>
    <col min="6" max="6" width="12.140625" customWidth="1"/>
    <col min="7" max="7" width="3.140625" hidden="1" customWidth="1"/>
  </cols>
  <sheetData>
    <row r="1" spans="1:14" s="2" customFormat="1" ht="43.5" customHeight="1" x14ac:dyDescent="0.2">
      <c r="A1" s="386" t="str">
        <f>'t1'!A1</f>
        <v>ENTI PUBBLICI NON ECONOMICI - anno 2023</v>
      </c>
      <c r="B1" s="386"/>
      <c r="C1" s="386"/>
      <c r="D1" s="386"/>
      <c r="H1" s="3"/>
      <c r="N1"/>
    </row>
    <row r="2" spans="1:14" ht="30" customHeight="1" thickBot="1" x14ac:dyDescent="0.25">
      <c r="A2" s="4"/>
      <c r="B2" s="431" t="str">
        <f>IF(AND(A32="",(D26+D27+D28+D29)&gt;0),"ATTENZIONE!  Inserire nel campo NOTE l'elenco delle Istituzioni ed il relativo importo dei rimborsi",IF(AND(A32&lt;&gt;"",(D26+D27+D28+D29)=0),"ATTENZIONE!  il campo NOTE non deve essere compilato in assenza di rimborsi",""))</f>
        <v/>
      </c>
      <c r="C2" s="431"/>
      <c r="D2" s="431"/>
    </row>
    <row r="3" spans="1:14" ht="21.75" customHeight="1" thickBot="1" x14ac:dyDescent="0.25">
      <c r="A3" s="62" t="s">
        <v>188</v>
      </c>
      <c r="B3" s="115" t="s">
        <v>189</v>
      </c>
      <c r="C3" s="231"/>
      <c r="D3" s="358" t="s">
        <v>190</v>
      </c>
    </row>
    <row r="4" spans="1:14" s="63" customFormat="1" ht="23.25" customHeight="1" thickTop="1" x14ac:dyDescent="0.25">
      <c r="A4" s="203" t="s">
        <v>191</v>
      </c>
      <c r="B4" s="359" t="s">
        <v>192</v>
      </c>
      <c r="C4" s="360">
        <f>ROUND(D4,0)</f>
        <v>0</v>
      </c>
      <c r="D4" s="78"/>
      <c r="E4" s="199"/>
      <c r="F4" s="199"/>
      <c r="G4" s="199"/>
      <c r="H4" s="199"/>
      <c r="I4" s="199"/>
      <c r="J4" s="199"/>
      <c r="K4" s="199"/>
      <c r="L4" s="199"/>
      <c r="M4" s="199"/>
      <c r="N4" s="199"/>
    </row>
    <row r="5" spans="1:14" s="63" customFormat="1" ht="23.25" customHeight="1" x14ac:dyDescent="0.25">
      <c r="A5" s="361" t="s">
        <v>193</v>
      </c>
      <c r="B5" s="362" t="s">
        <v>194</v>
      </c>
      <c r="C5" s="363">
        <f t="shared" ref="C5:C29" si="0">ROUND(D5,0)</f>
        <v>0</v>
      </c>
      <c r="D5" s="78"/>
      <c r="E5" s="199"/>
      <c r="F5" s="199"/>
      <c r="G5" s="199"/>
      <c r="H5" s="199"/>
      <c r="I5" s="199"/>
      <c r="J5" s="199"/>
      <c r="K5" s="199"/>
      <c r="L5" s="199"/>
      <c r="M5" s="199"/>
      <c r="N5" s="199"/>
    </row>
    <row r="6" spans="1:14" s="63" customFormat="1" ht="23.25" customHeight="1" x14ac:dyDescent="0.25">
      <c r="A6" s="361" t="s">
        <v>195</v>
      </c>
      <c r="B6" s="319" t="s">
        <v>196</v>
      </c>
      <c r="C6" s="232">
        <f t="shared" si="0"/>
        <v>7490</v>
      </c>
      <c r="D6" s="78">
        <v>7490</v>
      </c>
      <c r="E6" s="199"/>
      <c r="F6" s="199"/>
      <c r="G6" s="199"/>
      <c r="H6" s="199"/>
      <c r="I6" s="199"/>
      <c r="J6" s="199"/>
      <c r="K6" s="199"/>
      <c r="L6" s="199"/>
      <c r="M6" s="199"/>
      <c r="N6" s="199"/>
    </row>
    <row r="7" spans="1:14" s="63" customFormat="1" ht="23.25" customHeight="1" x14ac:dyDescent="0.25">
      <c r="A7" s="361" t="s">
        <v>197</v>
      </c>
      <c r="B7" s="364" t="s">
        <v>198</v>
      </c>
      <c r="C7" s="363">
        <f t="shared" si="0"/>
        <v>788</v>
      </c>
      <c r="D7" s="78">
        <v>788</v>
      </c>
      <c r="E7" s="199"/>
      <c r="F7" s="199"/>
      <c r="G7" s="199"/>
      <c r="H7" s="199"/>
      <c r="I7" s="199"/>
      <c r="J7" s="199"/>
      <c r="K7" s="199"/>
      <c r="L7" s="199"/>
      <c r="M7" s="199"/>
      <c r="N7" s="199"/>
    </row>
    <row r="8" spans="1:14" s="63" customFormat="1" ht="23.25" customHeight="1" x14ac:dyDescent="0.25">
      <c r="A8" s="320" t="s">
        <v>199</v>
      </c>
      <c r="B8" s="319" t="s">
        <v>200</v>
      </c>
      <c r="C8" s="232">
        <f t="shared" si="0"/>
        <v>0</v>
      </c>
      <c r="D8" s="78"/>
      <c r="E8" s="199"/>
      <c r="F8" s="199"/>
      <c r="G8" s="199"/>
      <c r="H8" s="199"/>
      <c r="I8" s="199"/>
      <c r="J8" s="199"/>
      <c r="K8" s="199"/>
      <c r="L8" s="199"/>
      <c r="M8" s="199"/>
      <c r="N8" s="199"/>
    </row>
    <row r="9" spans="1:14" s="63" customFormat="1" ht="23.25" customHeight="1" x14ac:dyDescent="0.25">
      <c r="A9" s="193" t="s">
        <v>201</v>
      </c>
      <c r="B9" s="364" t="s">
        <v>202</v>
      </c>
      <c r="C9" s="363">
        <f t="shared" si="0"/>
        <v>0</v>
      </c>
      <c r="D9" s="79"/>
      <c r="E9" s="199"/>
      <c r="F9" s="199"/>
      <c r="G9" s="199"/>
      <c r="H9" s="199"/>
      <c r="I9" s="199"/>
      <c r="J9" s="199"/>
      <c r="K9" s="199"/>
      <c r="L9" s="199"/>
      <c r="M9" s="199"/>
      <c r="N9" s="199"/>
    </row>
    <row r="10" spans="1:14" s="63" customFormat="1" ht="23.25" customHeight="1" x14ac:dyDescent="0.25">
      <c r="A10" s="365" t="s">
        <v>203</v>
      </c>
      <c r="B10" s="319" t="s">
        <v>204</v>
      </c>
      <c r="C10" s="232">
        <f t="shared" si="0"/>
        <v>0</v>
      </c>
      <c r="D10" s="78"/>
      <c r="E10" s="199"/>
      <c r="F10" s="199"/>
      <c r="G10" s="199"/>
      <c r="H10" s="199"/>
      <c r="I10" s="199"/>
      <c r="J10" s="199"/>
      <c r="K10" s="199"/>
      <c r="L10" s="199"/>
      <c r="M10" s="199"/>
      <c r="N10" s="199"/>
    </row>
    <row r="11" spans="1:14" s="63" customFormat="1" ht="23.25" customHeight="1" x14ac:dyDescent="0.25">
      <c r="A11" s="320" t="s">
        <v>205</v>
      </c>
      <c r="B11" s="202" t="s">
        <v>206</v>
      </c>
      <c r="C11" s="232">
        <f t="shared" si="0"/>
        <v>381</v>
      </c>
      <c r="D11" s="78">
        <v>381</v>
      </c>
      <c r="E11" s="199"/>
      <c r="F11" s="199"/>
      <c r="G11" s="199"/>
      <c r="H11" s="199"/>
      <c r="I11" s="199"/>
      <c r="J11" s="199"/>
      <c r="K11" s="199"/>
      <c r="L11" s="199"/>
      <c r="M11" s="199"/>
      <c r="N11" s="199"/>
    </row>
    <row r="12" spans="1:14" s="63" customFormat="1" ht="23.25" customHeight="1" x14ac:dyDescent="0.25">
      <c r="A12" s="320" t="s">
        <v>207</v>
      </c>
      <c r="B12" s="202" t="s">
        <v>208</v>
      </c>
      <c r="C12" s="232">
        <f t="shared" si="0"/>
        <v>0</v>
      </c>
      <c r="D12" s="78"/>
      <c r="E12" s="199"/>
      <c r="F12" s="199"/>
      <c r="G12" s="199"/>
      <c r="H12" s="199"/>
      <c r="I12" s="199"/>
      <c r="J12" s="199"/>
      <c r="K12" s="199"/>
      <c r="L12" s="199"/>
      <c r="M12" s="199"/>
      <c r="N12" s="199"/>
    </row>
    <row r="13" spans="1:14" s="63" customFormat="1" ht="23.25" customHeight="1" x14ac:dyDescent="0.25">
      <c r="A13" s="320" t="s">
        <v>209</v>
      </c>
      <c r="B13" s="319" t="s">
        <v>210</v>
      </c>
      <c r="C13" s="232">
        <f t="shared" si="0"/>
        <v>23769</v>
      </c>
      <c r="D13" s="78">
        <v>23769</v>
      </c>
      <c r="E13" s="199"/>
      <c r="F13" s="199"/>
      <c r="G13" s="199"/>
      <c r="H13" s="199"/>
      <c r="I13" s="199"/>
      <c r="J13" s="199"/>
      <c r="K13" s="199"/>
      <c r="L13" s="199"/>
      <c r="M13" s="199"/>
      <c r="N13" s="199"/>
    </row>
    <row r="14" spans="1:14" s="63" customFormat="1" ht="23.25" customHeight="1" x14ac:dyDescent="0.25">
      <c r="A14" s="320" t="s">
        <v>211</v>
      </c>
      <c r="B14" s="319" t="s">
        <v>212</v>
      </c>
      <c r="C14" s="232">
        <f t="shared" si="0"/>
        <v>20020</v>
      </c>
      <c r="D14" s="78">
        <v>20020</v>
      </c>
      <c r="E14" s="199"/>
      <c r="F14" s="199"/>
      <c r="G14" s="199"/>
      <c r="H14" s="199"/>
      <c r="I14" s="199"/>
      <c r="J14" s="199"/>
      <c r="K14" s="199"/>
      <c r="L14" s="199"/>
      <c r="M14" s="199"/>
      <c r="N14" s="199"/>
    </row>
    <row r="15" spans="1:14" s="63" customFormat="1" ht="23.25" customHeight="1" x14ac:dyDescent="0.25">
      <c r="A15" s="193" t="s">
        <v>213</v>
      </c>
      <c r="B15" s="364" t="s">
        <v>214</v>
      </c>
      <c r="C15" s="363">
        <f t="shared" si="0"/>
        <v>0</v>
      </c>
      <c r="D15" s="79"/>
      <c r="E15" s="199"/>
      <c r="F15" s="199"/>
      <c r="G15" s="199"/>
      <c r="H15" s="199"/>
      <c r="I15" s="199"/>
      <c r="J15" s="199"/>
      <c r="K15" s="199"/>
      <c r="L15" s="199"/>
      <c r="M15" s="199"/>
      <c r="N15" s="199"/>
    </row>
    <row r="16" spans="1:14" s="63" customFormat="1" ht="23.25" customHeight="1" x14ac:dyDescent="0.25">
      <c r="A16" s="365" t="s">
        <v>215</v>
      </c>
      <c r="B16" s="362" t="s">
        <v>216</v>
      </c>
      <c r="C16" s="366">
        <f t="shared" si="0"/>
        <v>0</v>
      </c>
      <c r="D16" s="79"/>
      <c r="E16" s="199"/>
      <c r="F16" s="199"/>
      <c r="G16" s="199"/>
      <c r="H16" s="199"/>
      <c r="I16" s="199"/>
      <c r="J16" s="199"/>
      <c r="K16" s="199"/>
      <c r="L16" s="199"/>
      <c r="M16" s="199"/>
      <c r="N16" s="199"/>
    </row>
    <row r="17" spans="1:8" s="63" customFormat="1" ht="23.25" customHeight="1" x14ac:dyDescent="0.25">
      <c r="A17" s="367" t="s">
        <v>217</v>
      </c>
      <c r="B17" s="319" t="s">
        <v>218</v>
      </c>
      <c r="C17" s="232">
        <f t="shared" si="0"/>
        <v>0</v>
      </c>
      <c r="D17" s="78"/>
      <c r="E17" s="199"/>
      <c r="F17" s="199"/>
      <c r="G17" s="199"/>
      <c r="H17" s="199"/>
    </row>
    <row r="18" spans="1:8" ht="23.25" customHeight="1" x14ac:dyDescent="0.25">
      <c r="A18" s="368" t="s">
        <v>219</v>
      </c>
      <c r="B18" s="202" t="s">
        <v>220</v>
      </c>
      <c r="C18" s="232">
        <f t="shared" si="0"/>
        <v>0</v>
      </c>
      <c r="D18" s="79"/>
    </row>
    <row r="19" spans="1:8" ht="23.25" customHeight="1" x14ac:dyDescent="0.25">
      <c r="A19" s="203" t="s">
        <v>221</v>
      </c>
      <c r="B19" s="202" t="s">
        <v>222</v>
      </c>
      <c r="C19" s="232">
        <f t="shared" si="0"/>
        <v>0</v>
      </c>
      <c r="D19" s="78"/>
    </row>
    <row r="20" spans="1:8" s="2" customFormat="1" ht="23.25" customHeight="1" x14ac:dyDescent="0.25">
      <c r="A20" s="203" t="s">
        <v>223</v>
      </c>
      <c r="B20" s="319" t="s">
        <v>224</v>
      </c>
      <c r="C20" s="232">
        <f t="shared" si="0"/>
        <v>49612</v>
      </c>
      <c r="D20" s="78">
        <v>49612</v>
      </c>
      <c r="G20" s="2" t="s">
        <v>79</v>
      </c>
    </row>
    <row r="21" spans="1:8" ht="23.25" customHeight="1" x14ac:dyDescent="0.25">
      <c r="A21" s="203" t="s">
        <v>225</v>
      </c>
      <c r="B21" s="364" t="s">
        <v>226</v>
      </c>
      <c r="C21" s="363">
        <f t="shared" si="0"/>
        <v>23162</v>
      </c>
      <c r="D21" s="78">
        <v>23162</v>
      </c>
      <c r="G21" t="s">
        <v>80</v>
      </c>
    </row>
    <row r="22" spans="1:8" ht="23.25" customHeight="1" x14ac:dyDescent="0.25">
      <c r="A22" s="203" t="s">
        <v>227</v>
      </c>
      <c r="B22" s="319" t="s">
        <v>228</v>
      </c>
      <c r="C22" s="232">
        <f t="shared" si="0"/>
        <v>17084</v>
      </c>
      <c r="D22" s="78">
        <v>17084</v>
      </c>
      <c r="F22" s="204" t="s">
        <v>229</v>
      </c>
      <c r="G22" s="205">
        <v>2</v>
      </c>
    </row>
    <row r="23" spans="1:8" ht="23.25" customHeight="1" x14ac:dyDescent="0.25">
      <c r="A23" s="203" t="s">
        <v>230</v>
      </c>
      <c r="B23" s="364" t="s">
        <v>231</v>
      </c>
      <c r="C23" s="363">
        <f t="shared" si="0"/>
        <v>0</v>
      </c>
      <c r="D23" s="78"/>
    </row>
    <row r="24" spans="1:8" ht="23.25" customHeight="1" x14ac:dyDescent="0.25">
      <c r="A24" s="206" t="s">
        <v>232</v>
      </c>
      <c r="B24" s="319" t="s">
        <v>233</v>
      </c>
      <c r="C24" s="369">
        <f t="shared" si="0"/>
        <v>0</v>
      </c>
      <c r="D24" s="80"/>
    </row>
    <row r="25" spans="1:8" ht="23.25" customHeight="1" x14ac:dyDescent="0.25">
      <c r="A25" s="194" t="s">
        <v>234</v>
      </c>
      <c r="B25" s="202" t="s">
        <v>235</v>
      </c>
      <c r="C25" s="370">
        <f t="shared" si="0"/>
        <v>0</v>
      </c>
      <c r="D25" s="80"/>
    </row>
    <row r="26" spans="1:8" ht="23.25" customHeight="1" x14ac:dyDescent="0.25">
      <c r="A26" s="194" t="s">
        <v>236</v>
      </c>
      <c r="B26" s="202" t="s">
        <v>237</v>
      </c>
      <c r="C26" s="370">
        <f t="shared" si="0"/>
        <v>0</v>
      </c>
      <c r="D26" s="80"/>
    </row>
    <row r="27" spans="1:8" ht="23.25" customHeight="1" x14ac:dyDescent="0.25">
      <c r="A27" s="194" t="s">
        <v>238</v>
      </c>
      <c r="B27" s="202" t="s">
        <v>239</v>
      </c>
      <c r="C27" s="370">
        <f t="shared" si="0"/>
        <v>0</v>
      </c>
      <c r="D27" s="80"/>
    </row>
    <row r="28" spans="1:8" ht="23.25" customHeight="1" x14ac:dyDescent="0.25">
      <c r="A28" s="193" t="s">
        <v>240</v>
      </c>
      <c r="B28" s="319" t="s">
        <v>241</v>
      </c>
      <c r="C28" s="371">
        <f t="shared" si="0"/>
        <v>0</v>
      </c>
      <c r="D28" s="79"/>
    </row>
    <row r="29" spans="1:8" ht="23.25" customHeight="1" thickBot="1" x14ac:dyDescent="0.3">
      <c r="A29" s="195" t="s">
        <v>242</v>
      </c>
      <c r="B29" s="372" t="s">
        <v>243</v>
      </c>
      <c r="C29" s="373">
        <f t="shared" si="0"/>
        <v>0</v>
      </c>
      <c r="D29" s="81"/>
    </row>
    <row r="30" spans="1:8" ht="15" customHeight="1" thickBot="1" x14ac:dyDescent="0.25">
      <c r="A30" s="429" t="str">
        <f>IF(G22=1,"ATTENZIONE è stata dichiarata IRAP commerciale. Controllare l'importo inserito!"," ")</f>
        <v xml:space="preserve"> </v>
      </c>
      <c r="B30" s="429"/>
      <c r="C30" s="429"/>
      <c r="D30" s="429"/>
    </row>
    <row r="31" spans="1:8" ht="15" customHeight="1" x14ac:dyDescent="0.2">
      <c r="A31" s="435" t="s">
        <v>244</v>
      </c>
      <c r="B31" s="436"/>
      <c r="C31" s="436"/>
      <c r="D31" s="437"/>
    </row>
    <row r="32" spans="1:8" ht="95.1" customHeight="1" thickBot="1" x14ac:dyDescent="0.25">
      <c r="A32" s="432"/>
      <c r="B32" s="433"/>
      <c r="C32" s="433"/>
      <c r="D32" s="434"/>
      <c r="E32" s="438" t="str">
        <f>IF(AND(A32="",(D25+D26)&gt;0),"ATTENZIONE!  Inserire nel campo NOTE l'elenco delle Istituzioni ed il relativo importo dei rimborsi EFFETTUATI!",IF(AND(A32&lt;&gt;"",(D25+D26)=0),"ATTENZIONE!  il campo NOTE non deve essere compilato in assenza di rimborsi",""))</f>
        <v/>
      </c>
      <c r="F32" s="439"/>
      <c r="G32" s="439"/>
      <c r="H32" s="439"/>
    </row>
    <row r="33" spans="1:8" ht="15" customHeight="1" thickBot="1" x14ac:dyDescent="0.25">
      <c r="A33" s="429"/>
      <c r="B33" s="429"/>
      <c r="C33" s="429"/>
      <c r="D33" s="429"/>
    </row>
    <row r="34" spans="1:8" ht="15" customHeight="1" x14ac:dyDescent="0.2">
      <c r="A34" s="435" t="s">
        <v>245</v>
      </c>
      <c r="B34" s="436"/>
      <c r="C34" s="436"/>
      <c r="D34" s="437"/>
    </row>
    <row r="35" spans="1:8" ht="95.1" customHeight="1" thickBot="1" x14ac:dyDescent="0.25">
      <c r="A35" s="432"/>
      <c r="B35" s="433"/>
      <c r="C35" s="433"/>
      <c r="D35" s="434"/>
      <c r="E35" s="438" t="str">
        <f>IF(AND(A35="",(D27+D28+D29)&gt;0),"ATTENZIONE!  Inserire nel campo NOTE l'elenco delle Istituzioni ed il relativo importo dei rimborsi RICEVUTI!",IF(AND(A35&lt;&gt;"",(D27+D28+D29)=0),"ATTENZIONE!  il campo NOTE non deve essere compilato in assenza di rimborsi",""))</f>
        <v/>
      </c>
      <c r="F35" s="439"/>
      <c r="G35" s="439"/>
      <c r="H35" s="439"/>
    </row>
    <row r="36" spans="1:8" ht="23.25" customHeight="1" x14ac:dyDescent="0.2">
      <c r="A36" s="2" t="s">
        <v>246</v>
      </c>
    </row>
    <row r="37" spans="1:8" ht="25.5" customHeight="1" x14ac:dyDescent="0.2">
      <c r="A37" s="430" t="s">
        <v>247</v>
      </c>
      <c r="B37" s="430"/>
      <c r="C37" s="430"/>
      <c r="D37" s="430"/>
    </row>
    <row r="38" spans="1:8" ht="25.5" customHeight="1" x14ac:dyDescent="0.2">
      <c r="A38" s="430" t="s">
        <v>248</v>
      </c>
      <c r="B38" s="430"/>
      <c r="C38" s="430"/>
      <c r="D38" s="430"/>
    </row>
  </sheetData>
  <sheetProtection algorithmName="SHA-512" hashValue="g6AkROwMvFZIe6v89CI7k9y8jcRSZW3wlgqwvT7Z+uO/V2rE3kKqIFgV4kfVgkIPZE8XOtlR7UsBL/QQMWTr6Q==" saltValue="9Q9LnYc7MABEFQfr/RjQgw==" spinCount="100000" sheet="1" formatColumns="0" selectLockedCells="1"/>
  <mergeCells count="12">
    <mergeCell ref="E32:H32"/>
    <mergeCell ref="A33:D33"/>
    <mergeCell ref="A35:D35"/>
    <mergeCell ref="E35:H35"/>
    <mergeCell ref="A37:D37"/>
    <mergeCell ref="A1:D1"/>
    <mergeCell ref="A30:D30"/>
    <mergeCell ref="A38:D38"/>
    <mergeCell ref="B2:D2"/>
    <mergeCell ref="A32:D32"/>
    <mergeCell ref="A31:D31"/>
    <mergeCell ref="A34:D34"/>
  </mergeCells>
  <phoneticPr fontId="19" type="noConversion"/>
  <dataValidations count="4">
    <dataValidation type="textLength" allowBlank="1" showInputMessage="1" showErrorMessage="1" errorTitle="ATTENZIONE ! ! ! " error="E' stato superato il limite di 1000 caratteri" sqref="A32:D32 A35:D35" xr:uid="{00000000-0002-0000-1100-000000000000}">
      <formula1>0</formula1>
      <formula2>1000</formula2>
    </dataValidation>
    <dataValidation type="whole" allowBlank="1" showInputMessage="1" showErrorMessage="1" errorTitle="ERRORE NEL DATO IMMESSO" error="INSERIRE SOLO NUMERI INTERI" promptTitle="ATTENZIONE" prompt="Inserire nel campo NOTE sottostante il nome delle Istituzioni da cui si ricevono i rimborsi ed i relativi importi" sqref="D27:D29" xr:uid="{00000000-0002-0000-1100-000001000000}">
      <formula1>1</formula1>
      <formula2>999999999999</formula2>
    </dataValidation>
    <dataValidation type="whole" allowBlank="1" showInputMessage="1" showErrorMessage="1" errorTitle="ERRORE NEL DATO IMMESSO" error="INSERIRE SOLO NUMERI INTERI" sqref="D4:D24" xr:uid="{00000000-0002-0000-1100-000002000000}">
      <formula1>1</formula1>
      <formula2>999999999999</formula2>
    </dataValidation>
    <dataValidation type="whole" allowBlank="1" showInputMessage="1" showErrorMessage="1" errorTitle="ERRORE NEL DATO IMMESSO" error="INSERIRE SOLO NUMERI INTERI" promptTitle="ATTENZIONE" prompt="Inserire nel campo NOTE sottostante il nome delle Istituzioni che ricevono i rimborsi ed i relativi importi" sqref="D25:D26" xr:uid="{00000000-0002-0000-1100-000003000000}">
      <formula1>1</formula1>
      <formula2>999999999999</formula2>
    </dataValidation>
  </dataValidations>
  <printOptions horizontalCentered="1" verticalCentered="1"/>
  <pageMargins left="0" right="0" top="0.19685039370078741" bottom="0.15748031496062992" header="0.19685039370078741" footer="0.19685039370078741"/>
  <pageSetup paperSize="9" scale="85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2977" r:id="rId4" name="Drop Down 993">
              <controlPr defaultSize="0" autoLine="0" autoPict="0" altText="No">
                <anchor moveWithCells="1">
                  <from>
                    <xdr:col>4</xdr:col>
                    <xdr:colOff>38100</xdr:colOff>
                    <xdr:row>21</xdr:row>
                    <xdr:rowOff>68580</xdr:rowOff>
                  </from>
                  <to>
                    <xdr:col>4</xdr:col>
                    <xdr:colOff>426720</xdr:colOff>
                    <xdr:row>21</xdr:row>
                    <xdr:rowOff>259080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9</vt:i4>
      </vt:variant>
      <vt:variant>
        <vt:lpstr>Intervalli denominati</vt:lpstr>
      </vt:variant>
      <vt:variant>
        <vt:i4>13</vt:i4>
      </vt:variant>
    </vt:vector>
  </HeadingPairs>
  <TitlesOfParts>
    <vt:vector size="22" baseType="lpstr">
      <vt:lpstr>t1</vt:lpstr>
      <vt:lpstr>1E</vt:lpstr>
      <vt:lpstr>t2</vt:lpstr>
      <vt:lpstr>t7</vt:lpstr>
      <vt:lpstr>t8</vt:lpstr>
      <vt:lpstr>t9</vt:lpstr>
      <vt:lpstr>t11</vt:lpstr>
      <vt:lpstr>t12</vt:lpstr>
      <vt:lpstr>t14</vt:lpstr>
      <vt:lpstr>'t1'!Area_stampa</vt:lpstr>
      <vt:lpstr>'t11'!Area_stampa</vt:lpstr>
      <vt:lpstr>'t12'!Area_stampa</vt:lpstr>
      <vt:lpstr>'t7'!Area_stampa</vt:lpstr>
      <vt:lpstr>'t8'!Area_stampa</vt:lpstr>
      <vt:lpstr>'t9'!Area_stampa</vt:lpstr>
      <vt:lpstr>'t1'!Titoli_stampa</vt:lpstr>
      <vt:lpstr>'t11'!Titoli_stampa</vt:lpstr>
      <vt:lpstr>'t12'!Titoli_stampa</vt:lpstr>
      <vt:lpstr>'t2'!Titoli_stampa</vt:lpstr>
      <vt:lpstr>'t7'!Titoli_stampa</vt:lpstr>
      <vt:lpstr>'t8'!Titoli_stampa</vt:lpstr>
      <vt:lpstr>'t9'!Titoli_stampa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I. G. O. P. DIV.  VI</dc:creator>
  <cp:keywords/>
  <dc:description/>
  <cp:lastModifiedBy>Federica Ferrari</cp:lastModifiedBy>
  <cp:revision/>
  <cp:lastPrinted>2024-07-11T12:09:52Z</cp:lastPrinted>
  <dcterms:created xsi:type="dcterms:W3CDTF">1998-10-29T14:18:41Z</dcterms:created>
  <dcterms:modified xsi:type="dcterms:W3CDTF">2025-06-05T10:55:40Z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